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95" windowHeight="8250"/>
  </bookViews>
  <sheets>
    <sheet name="DIRTI example" sheetId="1" r:id="rId1"/>
  </sheets>
  <calcPr calcId="145621"/>
</workbook>
</file>

<file path=xl/calcChain.xml><?xml version="1.0" encoding="utf-8"?>
<calcChain xmlns="http://schemas.openxmlformats.org/spreadsheetml/2006/main">
  <c r="D57" i="1" l="1"/>
  <c r="E57" i="1"/>
  <c r="F57" i="1"/>
  <c r="G57" i="1"/>
  <c r="H57" i="1"/>
  <c r="I57" i="1"/>
  <c r="J57" i="1"/>
  <c r="K57" i="1"/>
  <c r="L57" i="1"/>
  <c r="M57" i="1"/>
  <c r="N57" i="1"/>
  <c r="C57" i="1"/>
  <c r="D51" i="1"/>
  <c r="D54" i="1" s="1"/>
  <c r="E51" i="1"/>
  <c r="E54" i="1" s="1"/>
  <c r="F51" i="1"/>
  <c r="F54" i="1" s="1"/>
  <c r="G51" i="1"/>
  <c r="G54" i="1" s="1"/>
  <c r="H51" i="1"/>
  <c r="H54" i="1" s="1"/>
  <c r="I51" i="1"/>
  <c r="I56" i="1" s="1"/>
  <c r="J51" i="1"/>
  <c r="J54" i="1" s="1"/>
  <c r="K51" i="1"/>
  <c r="K54" i="1" s="1"/>
  <c r="L51" i="1"/>
  <c r="L54" i="1" s="1"/>
  <c r="M51" i="1"/>
  <c r="M54" i="1" s="1"/>
  <c r="N51" i="1"/>
  <c r="N54" i="1" s="1"/>
  <c r="C51" i="1"/>
  <c r="C56" i="1" s="1"/>
  <c r="C59" i="1" s="1"/>
  <c r="E11" i="1"/>
  <c r="F11" i="1"/>
  <c r="D42" i="1"/>
  <c r="D44" i="1" s="1"/>
  <c r="E42" i="1"/>
  <c r="E44" i="1" s="1"/>
  <c r="F42" i="1"/>
  <c r="F44" i="1" s="1"/>
  <c r="G42" i="1"/>
  <c r="G44" i="1" s="1"/>
  <c r="H42" i="1"/>
  <c r="H44" i="1" s="1"/>
  <c r="I42" i="1"/>
  <c r="I44" i="1" s="1"/>
  <c r="J42" i="1"/>
  <c r="J44" i="1" s="1"/>
  <c r="K42" i="1"/>
  <c r="K44" i="1" s="1"/>
  <c r="L42" i="1"/>
  <c r="L44" i="1" s="1"/>
  <c r="M42" i="1"/>
  <c r="M44" i="1" s="1"/>
  <c r="N42" i="1"/>
  <c r="N44" i="1" s="1"/>
  <c r="C42" i="1"/>
  <c r="C44" i="1" s="1"/>
  <c r="D37" i="1"/>
  <c r="D39" i="1" s="1"/>
  <c r="E37" i="1"/>
  <c r="E39" i="1" s="1"/>
  <c r="F37" i="1"/>
  <c r="F39" i="1" s="1"/>
  <c r="G37" i="1"/>
  <c r="G39" i="1" s="1"/>
  <c r="H37" i="1"/>
  <c r="H39" i="1" s="1"/>
  <c r="I37" i="1"/>
  <c r="I39" i="1" s="1"/>
  <c r="J37" i="1"/>
  <c r="J39" i="1" s="1"/>
  <c r="K37" i="1"/>
  <c r="K39" i="1" s="1"/>
  <c r="L37" i="1"/>
  <c r="L39" i="1" s="1"/>
  <c r="M37" i="1"/>
  <c r="M39" i="1" s="1"/>
  <c r="N37" i="1"/>
  <c r="N39" i="1" s="1"/>
  <c r="C37" i="1"/>
  <c r="C39" i="1" s="1"/>
  <c r="E6" i="1"/>
  <c r="F6" i="1"/>
  <c r="G6" i="1"/>
  <c r="H6" i="1"/>
  <c r="I6" i="1"/>
  <c r="J6" i="1"/>
  <c r="K6" i="1"/>
  <c r="L6" i="1"/>
  <c r="M6" i="1"/>
  <c r="N6" i="1"/>
  <c r="D11" i="1"/>
  <c r="G11" i="1"/>
  <c r="H11" i="1"/>
  <c r="I11" i="1"/>
  <c r="J11" i="1"/>
  <c r="K11" i="1"/>
  <c r="L11" i="1"/>
  <c r="M11" i="1"/>
  <c r="N11" i="1"/>
  <c r="E16" i="1"/>
  <c r="F16" i="1"/>
  <c r="G16" i="1"/>
  <c r="H16" i="1"/>
  <c r="I16" i="1"/>
  <c r="J16" i="1"/>
  <c r="K16" i="1"/>
  <c r="L16" i="1"/>
  <c r="M16" i="1"/>
  <c r="N16" i="1"/>
  <c r="E21" i="1"/>
  <c r="F21" i="1"/>
  <c r="G21" i="1"/>
  <c r="H21" i="1"/>
  <c r="I21" i="1"/>
  <c r="J21" i="1"/>
  <c r="K21" i="1"/>
  <c r="L21" i="1"/>
  <c r="M21" i="1"/>
  <c r="N21" i="1"/>
  <c r="E22" i="1"/>
  <c r="F22" i="1"/>
  <c r="G22" i="1"/>
  <c r="H22" i="1"/>
  <c r="I22" i="1"/>
  <c r="J22" i="1"/>
  <c r="K22" i="1"/>
  <c r="L22" i="1"/>
  <c r="M22" i="1"/>
  <c r="N22" i="1"/>
  <c r="E26" i="1"/>
  <c r="E28" i="1" s="1"/>
  <c r="F26" i="1"/>
  <c r="F28" i="1" s="1"/>
  <c r="G26" i="1"/>
  <c r="G28" i="1" s="1"/>
  <c r="H26" i="1"/>
  <c r="H28" i="1" s="1"/>
  <c r="I26" i="1"/>
  <c r="I28" i="1" s="1"/>
  <c r="J26" i="1"/>
  <c r="J28" i="1" s="1"/>
  <c r="K26" i="1"/>
  <c r="K28" i="1" s="1"/>
  <c r="L26" i="1"/>
  <c r="L28" i="1" s="1"/>
  <c r="M26" i="1"/>
  <c r="M28" i="1" s="1"/>
  <c r="N26" i="1"/>
  <c r="N28" i="1" s="1"/>
  <c r="D29" i="1"/>
  <c r="D31" i="1" s="1"/>
  <c r="E29" i="1"/>
  <c r="E31" i="1" s="1"/>
  <c r="F29" i="1"/>
  <c r="F31" i="1" s="1"/>
  <c r="G29" i="1"/>
  <c r="G31" i="1" s="1"/>
  <c r="H29" i="1"/>
  <c r="H31" i="1" s="1"/>
  <c r="I29" i="1"/>
  <c r="I31" i="1" s="1"/>
  <c r="J29" i="1"/>
  <c r="J31" i="1" s="1"/>
  <c r="K29" i="1"/>
  <c r="K31" i="1" s="1"/>
  <c r="L29" i="1"/>
  <c r="L31" i="1" s="1"/>
  <c r="M29" i="1"/>
  <c r="M31" i="1" s="1"/>
  <c r="N29" i="1"/>
  <c r="N31" i="1" s="1"/>
  <c r="E34" i="1"/>
  <c r="F34" i="1"/>
  <c r="G34" i="1"/>
  <c r="H34" i="1"/>
  <c r="I34" i="1"/>
  <c r="J34" i="1"/>
  <c r="K34" i="1"/>
  <c r="L34" i="1"/>
  <c r="M34" i="1"/>
  <c r="N34" i="1"/>
  <c r="D32" i="1"/>
  <c r="D34" i="1" s="1"/>
  <c r="C32" i="1"/>
  <c r="C34" i="1" s="1"/>
  <c r="C29" i="1"/>
  <c r="C31" i="1" s="1"/>
  <c r="D26" i="1"/>
  <c r="D28" i="1" s="1"/>
  <c r="C26" i="1"/>
  <c r="C28" i="1" s="1"/>
  <c r="D22" i="1"/>
  <c r="D21" i="1"/>
  <c r="D16" i="1"/>
  <c r="D6" i="1"/>
  <c r="C22" i="1"/>
  <c r="C21" i="1"/>
  <c r="C16" i="1"/>
  <c r="C11" i="1"/>
  <c r="C6" i="1"/>
  <c r="K23" i="1" l="1"/>
  <c r="K24" i="1" s="1"/>
  <c r="I59" i="1"/>
  <c r="H23" i="1"/>
  <c r="H24" i="1" s="1"/>
  <c r="N56" i="1"/>
  <c r="N59" i="1" s="1"/>
  <c r="M56" i="1"/>
  <c r="M59" i="1" s="1"/>
  <c r="M61" i="1" s="1"/>
  <c r="L56" i="1"/>
  <c r="L59" i="1" s="1"/>
  <c r="L61" i="1" s="1"/>
  <c r="L62" i="1" s="1"/>
  <c r="N61" i="1"/>
  <c r="F56" i="1"/>
  <c r="F59" i="1" s="1"/>
  <c r="F61" i="1" s="1"/>
  <c r="D56" i="1"/>
  <c r="D59" i="1" s="1"/>
  <c r="D61" i="1" s="1"/>
  <c r="D62" i="1" s="1"/>
  <c r="I18" i="1"/>
  <c r="H56" i="1"/>
  <c r="G56" i="1"/>
  <c r="G59" i="1" s="1"/>
  <c r="G61" i="1" s="1"/>
  <c r="G23" i="1"/>
  <c r="G24" i="1" s="1"/>
  <c r="E56" i="1"/>
  <c r="E59" i="1" s="1"/>
  <c r="E61" i="1" s="1"/>
  <c r="J23" i="1"/>
  <c r="J24" i="1" s="1"/>
  <c r="I54" i="1"/>
  <c r="N23" i="1"/>
  <c r="N24" i="1" s="1"/>
  <c r="F23" i="1"/>
  <c r="F24" i="1" s="1"/>
  <c r="K56" i="1"/>
  <c r="K59" i="1" s="1"/>
  <c r="K61" i="1" s="1"/>
  <c r="M18" i="1"/>
  <c r="C54" i="1"/>
  <c r="C61" i="1" s="1"/>
  <c r="C62" i="1" s="1"/>
  <c r="J56" i="1"/>
  <c r="J59" i="1" s="1"/>
  <c r="J61" i="1" s="1"/>
  <c r="J18" i="1"/>
  <c r="I23" i="1"/>
  <c r="I24" i="1" s="1"/>
  <c r="C35" i="1"/>
  <c r="C23" i="1"/>
  <c r="C24" i="1" s="1"/>
  <c r="C18" i="1"/>
  <c r="E18" i="1"/>
  <c r="D18" i="1"/>
  <c r="D23" i="1"/>
  <c r="D24" i="1" s="1"/>
  <c r="E23" i="1"/>
  <c r="E24" i="1" s="1"/>
  <c r="M23" i="1"/>
  <c r="M24" i="1" s="1"/>
  <c r="L23" i="1"/>
  <c r="L24" i="1" s="1"/>
  <c r="L18" i="1"/>
  <c r="N18" i="1"/>
  <c r="F18" i="1"/>
  <c r="H18" i="1"/>
  <c r="K18" i="1"/>
  <c r="G18" i="1"/>
  <c r="I35" i="1"/>
  <c r="N35" i="1"/>
  <c r="G35" i="1"/>
  <c r="M35" i="1"/>
  <c r="E35" i="1"/>
  <c r="L35" i="1"/>
  <c r="D35" i="1"/>
  <c r="K35" i="1"/>
  <c r="J35" i="1"/>
  <c r="H35" i="1"/>
  <c r="F35" i="1"/>
  <c r="K46" i="1" l="1"/>
  <c r="K48" i="1" s="1"/>
  <c r="N46" i="1"/>
  <c r="N48" i="1" s="1"/>
  <c r="N62" i="1"/>
  <c r="N64" i="1"/>
  <c r="N65" i="1" s="1"/>
  <c r="M62" i="1"/>
  <c r="I61" i="1"/>
  <c r="I62" i="1" s="1"/>
  <c r="J46" i="1"/>
  <c r="J48" i="1" s="1"/>
  <c r="E46" i="1"/>
  <c r="E48" i="1" s="1"/>
  <c r="M46" i="1"/>
  <c r="M48" i="1" s="1"/>
  <c r="I46" i="1"/>
  <c r="I48" i="1" s="1"/>
  <c r="H59" i="1"/>
  <c r="H61" i="1" s="1"/>
  <c r="H62" i="1" s="1"/>
  <c r="L46" i="1"/>
  <c r="L48" i="1" s="1"/>
  <c r="H46" i="1"/>
  <c r="H48" i="1" s="1"/>
  <c r="G46" i="1"/>
  <c r="G48" i="1" s="1"/>
  <c r="F46" i="1"/>
  <c r="F48" i="1" s="1"/>
  <c r="G62" i="1"/>
  <c r="F62" i="1"/>
  <c r="E64" i="1"/>
  <c r="E65" i="1" s="1"/>
  <c r="E62" i="1"/>
  <c r="K62" i="1"/>
  <c r="K64" i="1"/>
  <c r="K65" i="1" s="1"/>
  <c r="J62" i="1"/>
  <c r="C46" i="1"/>
  <c r="C64" i="1" s="1"/>
  <c r="C65" i="1" s="1"/>
  <c r="D46" i="1"/>
  <c r="D64" i="1" s="1"/>
  <c r="D65" i="1" s="1"/>
  <c r="M64" i="1" l="1"/>
  <c r="J64" i="1"/>
  <c r="J65" i="1" s="1"/>
  <c r="M65" i="1"/>
  <c r="I64" i="1"/>
  <c r="I65" i="1" s="1"/>
  <c r="L64" i="1"/>
  <c r="L65" i="1" s="1"/>
  <c r="H64" i="1"/>
  <c r="H65" i="1" s="1"/>
  <c r="F64" i="1"/>
  <c r="F65" i="1" s="1"/>
  <c r="G64" i="1"/>
  <c r="G65" i="1" s="1"/>
  <c r="D48" i="1"/>
  <c r="C48" i="1"/>
</calcChain>
</file>

<file path=xl/sharedStrings.xml><?xml version="1.0" encoding="utf-8"?>
<sst xmlns="http://schemas.openxmlformats.org/spreadsheetml/2006/main" count="81" uniqueCount="73">
  <si>
    <t>distribution system cost</t>
  </si>
  <si>
    <t>distribution system salvage value</t>
  </si>
  <si>
    <t>Water supply cost</t>
  </si>
  <si>
    <t>Water supply salvage value</t>
  </si>
  <si>
    <t>years of  life</t>
  </si>
  <si>
    <t>distribution system cost/year</t>
  </si>
  <si>
    <t>Water supply cost/year</t>
  </si>
  <si>
    <t>additional cost</t>
  </si>
  <si>
    <t>additional  salvage value</t>
  </si>
  <si>
    <t>additional item years of  life</t>
  </si>
  <si>
    <t>addition item  cost/year</t>
  </si>
  <si>
    <t>Depreciation</t>
  </si>
  <si>
    <t>Interest</t>
  </si>
  <si>
    <t>interest rate</t>
  </si>
  <si>
    <t>average investment value</t>
  </si>
  <si>
    <t xml:space="preserve">total original cost </t>
  </si>
  <si>
    <t>total salvage value</t>
  </si>
  <si>
    <t>Repairs</t>
  </si>
  <si>
    <t>total annual interest</t>
  </si>
  <si>
    <t>distribution system est. repair cost</t>
  </si>
  <si>
    <t>Water supply est. repair cost</t>
  </si>
  <si>
    <t>additional cost est. repair cost</t>
  </si>
  <si>
    <t xml:space="preserve">additional cost </t>
  </si>
  <si>
    <t>Water supply  repair cost</t>
  </si>
  <si>
    <t>distribution system  repair cost</t>
  </si>
  <si>
    <t>additional cost  repair cost</t>
  </si>
  <si>
    <t>Total repair cost</t>
  </si>
  <si>
    <t xml:space="preserve">Taxes </t>
  </si>
  <si>
    <t>Total Investment</t>
  </si>
  <si>
    <t>Insurance</t>
  </si>
  <si>
    <t xml:space="preserve"> Average Investment Value</t>
  </si>
  <si>
    <t xml:space="preserve"> estimated at 0.5%</t>
  </si>
  <si>
    <t xml:space="preserve">Total Insurance </t>
  </si>
  <si>
    <t>Total Taxes</t>
  </si>
  <si>
    <t>tax rate  (IN est. = 1%)  ( MI est. = none )</t>
  </si>
  <si>
    <t>Totals</t>
  </si>
  <si>
    <t>Acres covered by irrigation</t>
  </si>
  <si>
    <t>Total Annual Ownership Cost</t>
  </si>
  <si>
    <t>Total Annual Ownership Cost/ acre</t>
  </si>
  <si>
    <t>Annual Owner Cost</t>
  </si>
  <si>
    <t>Operating Cost</t>
  </si>
  <si>
    <t>power cost</t>
  </si>
  <si>
    <t>Acres Irrigated</t>
  </si>
  <si>
    <t>cost per acre Inch ($3.50/acre inch MI ave.)</t>
  </si>
  <si>
    <t xml:space="preserve">annual average water application </t>
  </si>
  <si>
    <t xml:space="preserve">Labor </t>
  </si>
  <si>
    <t xml:space="preserve">Total annual power cost </t>
  </si>
  <si>
    <t>Total annual Labor cost</t>
  </si>
  <si>
    <t>Total Annual Operating Cost / Acre</t>
  </si>
  <si>
    <t xml:space="preserve">Total Annual Operating Cost </t>
  </si>
  <si>
    <r>
      <t>Grand Total Estimated Annual Cost</t>
    </r>
    <r>
      <rPr>
        <sz val="11"/>
        <color theme="1"/>
        <rFont val="Arial"/>
        <family val="2"/>
      </rPr>
      <t xml:space="preserve"> </t>
    </r>
  </si>
  <si>
    <t xml:space="preserve"> 80 acre (1/2 turn) pivot</t>
  </si>
  <si>
    <t>40 acre pivot</t>
  </si>
  <si>
    <t>40 acre towable (2 points)</t>
  </si>
  <si>
    <t>Total Annual Owner Cost</t>
  </si>
  <si>
    <t xml:space="preserve">Soft hose Traveler  8 runs </t>
  </si>
  <si>
    <t xml:space="preserve">Hard hose Traveler  8 runs </t>
  </si>
  <si>
    <t>labor cost / acre inch ($12.5/hr.)</t>
  </si>
  <si>
    <r>
      <t>Grand Total Estimated Annual Cost/Acre</t>
    </r>
    <r>
      <rPr>
        <sz val="11"/>
        <color theme="1"/>
        <rFont val="Arial"/>
        <family val="2"/>
      </rPr>
      <t xml:space="preserve"> </t>
    </r>
  </si>
  <si>
    <t>(2010) 160 acre pivot</t>
  </si>
  <si>
    <t>(2014)  160 acre pivot</t>
  </si>
  <si>
    <t xml:space="preserve">  160 acre pivot + Corner arm</t>
  </si>
  <si>
    <t>160 acre drag pod system</t>
  </si>
  <si>
    <t xml:space="preserve"> 80 acre (1/2 turn) pivot (2014)</t>
  </si>
  <si>
    <t>40 acre towable (2 points), (2014)</t>
  </si>
  <si>
    <t>40 acre pivot, (2014)</t>
  </si>
  <si>
    <t xml:space="preserve">  160 acre pivot + Corner arm, (2014)</t>
  </si>
  <si>
    <t>160 acre drag pod system, (2014)</t>
  </si>
  <si>
    <t>Soft hose Traveler  8 runs , (2014)</t>
  </si>
  <si>
    <t xml:space="preserve">Hard hose Traveler  8 runs, (2014) </t>
  </si>
  <si>
    <t xml:space="preserve">Depreciation, Interest, Repair, Taxes, &amp; Insurance -DIRTI formula Irrigation Cost Examples </t>
  </si>
  <si>
    <t xml:space="preserve">Single tower 6 points towable </t>
  </si>
  <si>
    <t xml:space="preserve">Single tower 6 points towable, (2014)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</si>
</sst>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justify" vertical="center"/>
    </xf>
    <xf numFmtId="2" fontId="0" fillId="0" borderId="0" xfId="0" applyNumberFormat="1"/>
    <xf numFmtId="0" fontId="1" fillId="0" borderId="0" xfId="0" applyFont="1" applyAlignment="1">
      <alignment wrapText="1"/>
    </xf>
    <xf numFmtId="0" fontId="3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5" fontId="0" fillId="2" borderId="0" xfId="0" applyNumberFormat="1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zoomScale="75" zoomScaleNormal="75" workbookViewId="0"/>
  </sheetViews>
  <sheetFormatPr defaultRowHeight="15" x14ac:dyDescent="0.25"/>
  <cols>
    <col min="1" max="1" width="15.5703125" customWidth="1"/>
    <col min="2" max="2" width="37.140625" customWidth="1"/>
    <col min="3" max="3" width="11.5703125" customWidth="1"/>
    <col min="4" max="4" width="11.28515625" customWidth="1"/>
    <col min="5" max="5" width="11" customWidth="1"/>
    <col min="6" max="6" width="11.28515625" customWidth="1"/>
    <col min="7" max="7" width="10.42578125" customWidth="1"/>
    <col min="8" max="8" width="11.42578125" customWidth="1"/>
    <col min="9" max="9" width="11.140625" customWidth="1"/>
    <col min="10" max="11" width="10.7109375" customWidth="1"/>
    <col min="12" max="12" width="12.140625" customWidth="1"/>
    <col min="13" max="13" width="10.5703125" customWidth="1"/>
    <col min="14" max="14" width="11.7109375" customWidth="1"/>
  </cols>
  <sheetData>
    <row r="1" spans="1:14" x14ac:dyDescent="0.25">
      <c r="A1" t="s">
        <v>70</v>
      </c>
    </row>
    <row r="2" spans="1:14" s="1" customFormat="1" ht="60" x14ac:dyDescent="0.25">
      <c r="A2" s="7" t="s">
        <v>39</v>
      </c>
      <c r="C2" s="1" t="s">
        <v>59</v>
      </c>
      <c r="D2" s="1" t="s">
        <v>60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69</v>
      </c>
      <c r="L2" s="1" t="s">
        <v>72</v>
      </c>
    </row>
    <row r="3" spans="1:14" x14ac:dyDescent="0.25">
      <c r="A3" t="s">
        <v>11</v>
      </c>
      <c r="B3" s="1" t="s">
        <v>0</v>
      </c>
      <c r="C3" s="2">
        <v>62000</v>
      </c>
      <c r="D3" s="2">
        <v>75000</v>
      </c>
      <c r="E3" s="2">
        <v>76000</v>
      </c>
      <c r="F3" s="2">
        <v>49000</v>
      </c>
      <c r="G3" s="2">
        <v>43000</v>
      </c>
      <c r="H3" s="2">
        <v>99500</v>
      </c>
      <c r="I3" s="2">
        <v>124000</v>
      </c>
      <c r="J3" s="2">
        <v>27000</v>
      </c>
      <c r="K3" s="2">
        <v>38000</v>
      </c>
      <c r="L3" s="2">
        <v>37000</v>
      </c>
      <c r="M3" s="2"/>
      <c r="N3" s="2"/>
    </row>
    <row r="4" spans="1:14" x14ac:dyDescent="0.25">
      <c r="A4" s="3"/>
      <c r="B4" s="1" t="s">
        <v>1</v>
      </c>
      <c r="C4" s="2">
        <v>18000</v>
      </c>
      <c r="D4" s="2">
        <v>25000</v>
      </c>
      <c r="E4" s="2">
        <v>25000</v>
      </c>
      <c r="F4" s="2">
        <v>13000</v>
      </c>
      <c r="G4" s="2">
        <v>15000</v>
      </c>
      <c r="H4" s="13">
        <v>31000</v>
      </c>
      <c r="I4" s="2">
        <v>41250</v>
      </c>
      <c r="J4" s="2">
        <v>10000</v>
      </c>
      <c r="K4" s="2">
        <v>10000</v>
      </c>
      <c r="L4" s="2">
        <v>9000</v>
      </c>
      <c r="M4" s="2"/>
      <c r="N4" s="2"/>
    </row>
    <row r="5" spans="1:14" x14ac:dyDescent="0.25">
      <c r="B5" t="s">
        <v>4</v>
      </c>
      <c r="C5" s="2">
        <v>10</v>
      </c>
      <c r="D5" s="2">
        <v>10</v>
      </c>
      <c r="E5" s="2">
        <v>10</v>
      </c>
      <c r="F5" s="2">
        <v>10</v>
      </c>
      <c r="G5" s="2">
        <v>10</v>
      </c>
      <c r="H5" s="2">
        <v>10</v>
      </c>
      <c r="I5" s="2">
        <v>10</v>
      </c>
      <c r="J5" s="2">
        <v>10</v>
      </c>
      <c r="K5" s="2">
        <v>10</v>
      </c>
      <c r="L5" s="2">
        <v>10</v>
      </c>
      <c r="M5" s="2"/>
      <c r="N5" s="2"/>
    </row>
    <row r="6" spans="1:14" x14ac:dyDescent="0.25">
      <c r="B6" t="s">
        <v>5</v>
      </c>
      <c r="C6">
        <f>SUM(C3-C4)/C5</f>
        <v>4400</v>
      </c>
      <c r="D6">
        <f>SUM(D3-D4)/D5</f>
        <v>5000</v>
      </c>
      <c r="E6">
        <f t="shared" ref="E6:N6" si="0">SUM(E3-E4)/E5</f>
        <v>5100</v>
      </c>
      <c r="F6">
        <f t="shared" si="0"/>
        <v>3600</v>
      </c>
      <c r="G6">
        <f t="shared" si="0"/>
        <v>2800</v>
      </c>
      <c r="H6">
        <f t="shared" si="0"/>
        <v>6850</v>
      </c>
      <c r="I6">
        <f t="shared" si="0"/>
        <v>8275</v>
      </c>
      <c r="J6">
        <f t="shared" si="0"/>
        <v>1700</v>
      </c>
      <c r="K6">
        <f t="shared" si="0"/>
        <v>2800</v>
      </c>
      <c r="L6">
        <f t="shared" si="0"/>
        <v>2800</v>
      </c>
      <c r="M6" t="e">
        <f t="shared" si="0"/>
        <v>#DIV/0!</v>
      </c>
      <c r="N6" t="e">
        <f t="shared" si="0"/>
        <v>#DIV/0!</v>
      </c>
    </row>
    <row r="8" spans="1:14" x14ac:dyDescent="0.25">
      <c r="B8" t="s">
        <v>2</v>
      </c>
      <c r="C8" s="2">
        <v>32000</v>
      </c>
      <c r="D8" s="2">
        <v>36000</v>
      </c>
      <c r="E8" s="2">
        <v>32000</v>
      </c>
      <c r="F8" s="2">
        <v>32000</v>
      </c>
      <c r="G8" s="2">
        <v>32000</v>
      </c>
      <c r="H8" s="2">
        <v>36000</v>
      </c>
      <c r="I8" s="2">
        <v>36000</v>
      </c>
      <c r="J8" s="2">
        <v>36000</v>
      </c>
      <c r="K8" s="2">
        <v>36000</v>
      </c>
      <c r="L8" s="2">
        <v>32000</v>
      </c>
      <c r="M8" s="2"/>
      <c r="N8" s="2"/>
    </row>
    <row r="9" spans="1:14" x14ac:dyDescent="0.25">
      <c r="B9" t="s">
        <v>3</v>
      </c>
      <c r="C9" s="2">
        <v>12000</v>
      </c>
      <c r="D9" s="2">
        <v>15000</v>
      </c>
      <c r="E9" s="2">
        <v>12000</v>
      </c>
      <c r="F9" s="2">
        <v>12000</v>
      </c>
      <c r="G9" s="2">
        <v>12000</v>
      </c>
      <c r="H9" s="2">
        <v>15000</v>
      </c>
      <c r="I9" s="2">
        <v>15000</v>
      </c>
      <c r="J9" s="2">
        <v>15000</v>
      </c>
      <c r="K9" s="2">
        <v>15000</v>
      </c>
      <c r="L9" s="2">
        <v>12000</v>
      </c>
      <c r="M9" s="2"/>
      <c r="N9" s="2"/>
    </row>
    <row r="10" spans="1:14" x14ac:dyDescent="0.25">
      <c r="B10" t="s">
        <v>4</v>
      </c>
      <c r="C10" s="2">
        <v>20</v>
      </c>
      <c r="D10" s="2">
        <v>20</v>
      </c>
      <c r="E10" s="2">
        <v>20</v>
      </c>
      <c r="F10" s="2">
        <v>20</v>
      </c>
      <c r="G10" s="2">
        <v>20</v>
      </c>
      <c r="H10" s="2">
        <v>20</v>
      </c>
      <c r="I10" s="2">
        <v>20</v>
      </c>
      <c r="J10" s="2">
        <v>20</v>
      </c>
      <c r="K10" s="2">
        <v>20</v>
      </c>
      <c r="L10" s="2">
        <v>20</v>
      </c>
      <c r="M10" s="2"/>
      <c r="N10" s="2"/>
    </row>
    <row r="11" spans="1:14" x14ac:dyDescent="0.25">
      <c r="B11" t="s">
        <v>6</v>
      </c>
      <c r="C11">
        <f>SUM(C8-C9)/C10</f>
        <v>1000</v>
      </c>
      <c r="D11">
        <f t="shared" ref="D11:N11" si="1">SUM(D8-D9)/D10</f>
        <v>1050</v>
      </c>
      <c r="E11">
        <f t="shared" ref="E11" si="2">SUM(E8-E9)/E10</f>
        <v>1000</v>
      </c>
      <c r="F11">
        <f t="shared" ref="F11" si="3">SUM(F8-F9)/F10</f>
        <v>1000</v>
      </c>
      <c r="G11">
        <f t="shared" si="1"/>
        <v>1000</v>
      </c>
      <c r="H11">
        <f t="shared" si="1"/>
        <v>1050</v>
      </c>
      <c r="I11">
        <f t="shared" si="1"/>
        <v>1050</v>
      </c>
      <c r="J11">
        <f t="shared" si="1"/>
        <v>1050</v>
      </c>
      <c r="K11">
        <f t="shared" si="1"/>
        <v>1050</v>
      </c>
      <c r="L11">
        <f t="shared" si="1"/>
        <v>1000</v>
      </c>
      <c r="M11" t="e">
        <f t="shared" si="1"/>
        <v>#DIV/0!</v>
      </c>
      <c r="N11" t="e">
        <f t="shared" si="1"/>
        <v>#DIV/0!</v>
      </c>
    </row>
    <row r="13" spans="1:14" x14ac:dyDescent="0.25">
      <c r="B13" t="s">
        <v>7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/>
      <c r="N13" s="2"/>
    </row>
    <row r="14" spans="1:14" x14ac:dyDescent="0.25">
      <c r="B14" t="s">
        <v>8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/>
      <c r="N14" s="2"/>
    </row>
    <row r="15" spans="1:14" x14ac:dyDescent="0.25">
      <c r="B15" t="s">
        <v>9</v>
      </c>
      <c r="C15" s="2">
        <v>10</v>
      </c>
      <c r="D15" s="2">
        <v>10</v>
      </c>
      <c r="E15" s="2">
        <v>10</v>
      </c>
      <c r="F15" s="2">
        <v>10</v>
      </c>
      <c r="G15" s="2">
        <v>10</v>
      </c>
      <c r="H15" s="2">
        <v>10</v>
      </c>
      <c r="I15" s="2">
        <v>10</v>
      </c>
      <c r="J15" s="2">
        <v>10</v>
      </c>
      <c r="K15" s="2">
        <v>10</v>
      </c>
      <c r="L15" s="2">
        <v>10</v>
      </c>
      <c r="M15" s="2"/>
      <c r="N15" s="2"/>
    </row>
    <row r="16" spans="1:14" x14ac:dyDescent="0.25">
      <c r="B16" t="s">
        <v>10</v>
      </c>
      <c r="C16">
        <f>SUM(C13-C14)/C15</f>
        <v>0</v>
      </c>
      <c r="D16">
        <f>SUM(D13-D14)/D15</f>
        <v>0</v>
      </c>
      <c r="E16">
        <f t="shared" ref="E16:N16" si="4">SUM(E13-E14)/E15</f>
        <v>0</v>
      </c>
      <c r="F16">
        <f t="shared" si="4"/>
        <v>0</v>
      </c>
      <c r="G16">
        <f t="shared" si="4"/>
        <v>0</v>
      </c>
      <c r="H16">
        <f>SUM(H13-H14)/H15</f>
        <v>0</v>
      </c>
      <c r="I16">
        <f t="shared" si="4"/>
        <v>0</v>
      </c>
      <c r="J16">
        <f t="shared" si="4"/>
        <v>0</v>
      </c>
      <c r="K16">
        <f t="shared" si="4"/>
        <v>0</v>
      </c>
      <c r="L16">
        <f t="shared" si="4"/>
        <v>0</v>
      </c>
      <c r="M16" t="e">
        <f t="shared" si="4"/>
        <v>#DIV/0!</v>
      </c>
      <c r="N16" t="e">
        <f t="shared" si="4"/>
        <v>#DIV/0!</v>
      </c>
    </row>
    <row r="18" spans="1:14" x14ac:dyDescent="0.25">
      <c r="B18" s="7" t="s">
        <v>54</v>
      </c>
      <c r="C18">
        <f>SUM(C6+C11+C16)</f>
        <v>5400</v>
      </c>
      <c r="D18">
        <f>SUM(D6+D11+D16)</f>
        <v>6050</v>
      </c>
      <c r="E18">
        <f t="shared" ref="E18:N18" si="5">SUM(E6+E11+E16)</f>
        <v>6100</v>
      </c>
      <c r="F18">
        <f t="shared" si="5"/>
        <v>4600</v>
      </c>
      <c r="G18">
        <f t="shared" si="5"/>
        <v>3800</v>
      </c>
      <c r="H18">
        <f t="shared" si="5"/>
        <v>7900</v>
      </c>
      <c r="I18">
        <f t="shared" si="5"/>
        <v>9325</v>
      </c>
      <c r="J18">
        <f t="shared" si="5"/>
        <v>2750</v>
      </c>
      <c r="K18">
        <f t="shared" si="5"/>
        <v>3850</v>
      </c>
      <c r="L18">
        <f t="shared" si="5"/>
        <v>3800</v>
      </c>
      <c r="M18" t="e">
        <f t="shared" si="5"/>
        <v>#DIV/0!</v>
      </c>
      <c r="N18" t="e">
        <f t="shared" si="5"/>
        <v>#DIV/0!</v>
      </c>
    </row>
    <row r="20" spans="1:14" x14ac:dyDescent="0.25">
      <c r="A20" s="3" t="s">
        <v>12</v>
      </c>
      <c r="B20" s="3" t="s">
        <v>13</v>
      </c>
      <c r="C20" s="2">
        <v>0.05</v>
      </c>
      <c r="D20" s="2">
        <v>0.05</v>
      </c>
      <c r="E20" s="2">
        <v>0.05</v>
      </c>
      <c r="F20" s="2">
        <v>0.05</v>
      </c>
      <c r="G20" s="2">
        <v>0.05</v>
      </c>
      <c r="H20" s="2">
        <v>0.05</v>
      </c>
      <c r="I20" s="2">
        <v>0.05</v>
      </c>
      <c r="J20" s="2">
        <v>0.05</v>
      </c>
      <c r="K20" s="2">
        <v>0.05</v>
      </c>
      <c r="L20" s="2">
        <v>0.05</v>
      </c>
      <c r="M20" s="2"/>
      <c r="N20" s="2"/>
    </row>
    <row r="21" spans="1:14" x14ac:dyDescent="0.25">
      <c r="B21" s="3" t="s">
        <v>15</v>
      </c>
      <c r="C21" s="4">
        <f>SUM(C3+C8+C13)</f>
        <v>94001</v>
      </c>
      <c r="D21" s="4">
        <f>SUM(D3+D8+D13)</f>
        <v>111001</v>
      </c>
      <c r="E21" s="4">
        <f t="shared" ref="E21:N21" si="6">SUM(E3+E8+E13)</f>
        <v>108001</v>
      </c>
      <c r="F21" s="4">
        <f t="shared" si="6"/>
        <v>81001</v>
      </c>
      <c r="G21" s="4">
        <f t="shared" si="6"/>
        <v>75001</v>
      </c>
      <c r="H21" s="4">
        <f>SUM(H3+H8+H13)</f>
        <v>135501</v>
      </c>
      <c r="I21" s="4">
        <f t="shared" si="6"/>
        <v>160001</v>
      </c>
      <c r="J21" s="4">
        <f t="shared" si="6"/>
        <v>63001</v>
      </c>
      <c r="K21" s="4">
        <f t="shared" si="6"/>
        <v>74001</v>
      </c>
      <c r="L21" s="4">
        <f t="shared" si="6"/>
        <v>69001</v>
      </c>
      <c r="M21" s="4">
        <f t="shared" si="6"/>
        <v>0</v>
      </c>
      <c r="N21" s="4">
        <f t="shared" si="6"/>
        <v>0</v>
      </c>
    </row>
    <row r="22" spans="1:14" x14ac:dyDescent="0.25">
      <c r="B22" s="3" t="s">
        <v>16</v>
      </c>
      <c r="C22" s="4">
        <f>SUM(C4+C9+C14)</f>
        <v>30001</v>
      </c>
      <c r="D22" s="4">
        <f>SUM(D4+D9+D14)</f>
        <v>40001</v>
      </c>
      <c r="E22" s="4">
        <f t="shared" ref="E22:N22" si="7">SUM(E4+E9+E14)</f>
        <v>37001</v>
      </c>
      <c r="F22" s="4">
        <f t="shared" si="7"/>
        <v>25001</v>
      </c>
      <c r="G22" s="4">
        <f t="shared" si="7"/>
        <v>27001</v>
      </c>
      <c r="H22" s="4">
        <f t="shared" si="7"/>
        <v>46001</v>
      </c>
      <c r="I22" s="4">
        <f t="shared" si="7"/>
        <v>56251</v>
      </c>
      <c r="J22" s="4">
        <f t="shared" si="7"/>
        <v>25001</v>
      </c>
      <c r="K22" s="4">
        <f t="shared" si="7"/>
        <v>25001</v>
      </c>
      <c r="L22" s="4">
        <f t="shared" si="7"/>
        <v>21001</v>
      </c>
      <c r="M22" s="4">
        <f t="shared" si="7"/>
        <v>0</v>
      </c>
      <c r="N22" s="4">
        <f t="shared" si="7"/>
        <v>0</v>
      </c>
    </row>
    <row r="23" spans="1:14" x14ac:dyDescent="0.25">
      <c r="B23" s="3" t="s">
        <v>14</v>
      </c>
      <c r="C23">
        <f>SUM(C21+C22)/2</f>
        <v>62001</v>
      </c>
      <c r="D23">
        <f>SUM(D21+D22)/2</f>
        <v>75501</v>
      </c>
      <c r="E23">
        <f t="shared" ref="E23:N23" si="8">SUM(E21+E22)/2</f>
        <v>72501</v>
      </c>
      <c r="F23">
        <f t="shared" si="8"/>
        <v>53001</v>
      </c>
      <c r="G23">
        <f t="shared" si="8"/>
        <v>51001</v>
      </c>
      <c r="H23">
        <f t="shared" si="8"/>
        <v>90751</v>
      </c>
      <c r="I23">
        <f t="shared" si="8"/>
        <v>108126</v>
      </c>
      <c r="J23">
        <f t="shared" si="8"/>
        <v>44001</v>
      </c>
      <c r="K23">
        <f t="shared" si="8"/>
        <v>49501</v>
      </c>
      <c r="L23">
        <f t="shared" si="8"/>
        <v>45001</v>
      </c>
      <c r="M23">
        <f t="shared" si="8"/>
        <v>0</v>
      </c>
      <c r="N23">
        <f t="shared" si="8"/>
        <v>0</v>
      </c>
    </row>
    <row r="24" spans="1:14" x14ac:dyDescent="0.25">
      <c r="B24" s="3" t="s">
        <v>18</v>
      </c>
      <c r="C24">
        <f>SUM(C23*C20)</f>
        <v>3100.05</v>
      </c>
      <c r="D24">
        <f>SUM(D23*D20)</f>
        <v>3775.05</v>
      </c>
      <c r="E24">
        <f t="shared" ref="E24:N24" si="9">SUM(E23*E20)</f>
        <v>3625.05</v>
      </c>
      <c r="F24">
        <f t="shared" si="9"/>
        <v>2650.05</v>
      </c>
      <c r="G24">
        <f t="shared" si="9"/>
        <v>2550.0500000000002</v>
      </c>
      <c r="H24">
        <f t="shared" si="9"/>
        <v>4537.55</v>
      </c>
      <c r="I24">
        <f t="shared" si="9"/>
        <v>5406.3</v>
      </c>
      <c r="J24">
        <f t="shared" si="9"/>
        <v>2200.0500000000002</v>
      </c>
      <c r="K24">
        <f t="shared" si="9"/>
        <v>2475.0500000000002</v>
      </c>
      <c r="L24">
        <f t="shared" si="9"/>
        <v>2250.0500000000002</v>
      </c>
      <c r="M24">
        <f t="shared" si="9"/>
        <v>0</v>
      </c>
      <c r="N24">
        <f t="shared" si="9"/>
        <v>0</v>
      </c>
    </row>
    <row r="26" spans="1:14" x14ac:dyDescent="0.25">
      <c r="A26" t="s">
        <v>17</v>
      </c>
      <c r="B26" s="1" t="s">
        <v>0</v>
      </c>
      <c r="C26">
        <f>SUM(C3)</f>
        <v>62000</v>
      </c>
      <c r="D26">
        <f>SUM(D3)</f>
        <v>75000</v>
      </c>
      <c r="E26">
        <f t="shared" ref="E26:N26" si="10">SUM(E3)</f>
        <v>76000</v>
      </c>
      <c r="F26">
        <f t="shared" si="10"/>
        <v>49000</v>
      </c>
      <c r="G26">
        <f t="shared" si="10"/>
        <v>43000</v>
      </c>
      <c r="H26">
        <f t="shared" si="10"/>
        <v>99500</v>
      </c>
      <c r="I26">
        <f t="shared" si="10"/>
        <v>124000</v>
      </c>
      <c r="J26">
        <f t="shared" si="10"/>
        <v>27000</v>
      </c>
      <c r="K26">
        <f t="shared" si="10"/>
        <v>38000</v>
      </c>
      <c r="L26">
        <f t="shared" si="10"/>
        <v>37000</v>
      </c>
      <c r="M26">
        <f t="shared" si="10"/>
        <v>0</v>
      </c>
      <c r="N26">
        <f t="shared" si="10"/>
        <v>0</v>
      </c>
    </row>
    <row r="27" spans="1:14" x14ac:dyDescent="0.25">
      <c r="B27" s="1" t="s">
        <v>19</v>
      </c>
      <c r="C27" s="2">
        <v>0.03</v>
      </c>
      <c r="D27" s="2">
        <v>0.02</v>
      </c>
      <c r="E27" s="2">
        <v>0.03</v>
      </c>
      <c r="F27" s="2">
        <v>0.03</v>
      </c>
      <c r="G27" s="2">
        <v>0.02</v>
      </c>
      <c r="H27" s="2"/>
      <c r="I27" s="2">
        <v>0.03</v>
      </c>
      <c r="J27" s="2">
        <v>0.05</v>
      </c>
      <c r="K27" s="2">
        <v>0.05</v>
      </c>
      <c r="L27" s="2"/>
      <c r="M27" s="2"/>
      <c r="N27" s="2"/>
    </row>
    <row r="28" spans="1:14" x14ac:dyDescent="0.25">
      <c r="B28" s="1" t="s">
        <v>24</v>
      </c>
      <c r="C28">
        <f>SUM(C26*C27)</f>
        <v>1860</v>
      </c>
      <c r="D28">
        <f t="shared" ref="D28:N28" si="11">SUM(D26*D27)</f>
        <v>1500</v>
      </c>
      <c r="E28">
        <f t="shared" si="11"/>
        <v>2280</v>
      </c>
      <c r="F28">
        <f t="shared" si="11"/>
        <v>1470</v>
      </c>
      <c r="G28">
        <f t="shared" si="11"/>
        <v>860</v>
      </c>
      <c r="H28">
        <f t="shared" si="11"/>
        <v>0</v>
      </c>
      <c r="I28">
        <f t="shared" si="11"/>
        <v>3720</v>
      </c>
      <c r="J28">
        <f t="shared" si="11"/>
        <v>1350</v>
      </c>
      <c r="K28">
        <f t="shared" si="11"/>
        <v>1900</v>
      </c>
      <c r="L28">
        <f t="shared" si="11"/>
        <v>0</v>
      </c>
      <c r="M28">
        <f t="shared" si="11"/>
        <v>0</v>
      </c>
      <c r="N28">
        <f t="shared" si="11"/>
        <v>0</v>
      </c>
    </row>
    <row r="29" spans="1:14" x14ac:dyDescent="0.25">
      <c r="B29" t="s">
        <v>2</v>
      </c>
      <c r="C29">
        <f>SUM(C8)</f>
        <v>32000</v>
      </c>
      <c r="D29">
        <f t="shared" ref="D29:N29" si="12">SUM(D8)</f>
        <v>36000</v>
      </c>
      <c r="E29">
        <f t="shared" si="12"/>
        <v>32000</v>
      </c>
      <c r="F29">
        <f t="shared" si="12"/>
        <v>32000</v>
      </c>
      <c r="G29">
        <f t="shared" si="12"/>
        <v>32000</v>
      </c>
      <c r="H29">
        <f t="shared" si="12"/>
        <v>36000</v>
      </c>
      <c r="I29">
        <f t="shared" si="12"/>
        <v>36000</v>
      </c>
      <c r="J29">
        <f t="shared" si="12"/>
        <v>36000</v>
      </c>
      <c r="K29">
        <f t="shared" si="12"/>
        <v>36000</v>
      </c>
      <c r="L29">
        <f t="shared" si="12"/>
        <v>32000</v>
      </c>
      <c r="M29">
        <f t="shared" si="12"/>
        <v>0</v>
      </c>
      <c r="N29">
        <f t="shared" si="12"/>
        <v>0</v>
      </c>
    </row>
    <row r="30" spans="1:14" x14ac:dyDescent="0.25">
      <c r="B30" t="s">
        <v>20</v>
      </c>
      <c r="C30" s="2">
        <v>0.02</v>
      </c>
      <c r="D30" s="2">
        <v>1.4999999999999999E-2</v>
      </c>
      <c r="E30" s="2">
        <v>1.4999999999999999E-2</v>
      </c>
      <c r="F30" s="2">
        <v>1.4999999999999999E-2</v>
      </c>
      <c r="G30" s="2">
        <v>1.4999999999999999E-2</v>
      </c>
      <c r="H30" s="2">
        <v>1.4999999999999999E-2</v>
      </c>
      <c r="I30" s="2">
        <v>1.4999999999999999E-2</v>
      </c>
      <c r="J30" s="2">
        <v>0.02</v>
      </c>
      <c r="K30" s="2">
        <v>0.02</v>
      </c>
      <c r="L30" s="2">
        <v>1.4999999999999999E-2</v>
      </c>
      <c r="M30" s="2"/>
      <c r="N30" s="2"/>
    </row>
    <row r="31" spans="1:14" x14ac:dyDescent="0.25">
      <c r="B31" t="s">
        <v>23</v>
      </c>
      <c r="C31">
        <f>SUM(C29*C30)</f>
        <v>640</v>
      </c>
      <c r="D31">
        <f t="shared" ref="D31:N31" si="13">SUM(D29*D30)</f>
        <v>540</v>
      </c>
      <c r="E31">
        <f t="shared" si="13"/>
        <v>480</v>
      </c>
      <c r="F31">
        <f t="shared" si="13"/>
        <v>480</v>
      </c>
      <c r="G31">
        <f t="shared" si="13"/>
        <v>480</v>
      </c>
      <c r="H31">
        <f t="shared" si="13"/>
        <v>540</v>
      </c>
      <c r="I31">
        <f t="shared" si="13"/>
        <v>540</v>
      </c>
      <c r="J31">
        <f t="shared" si="13"/>
        <v>720</v>
      </c>
      <c r="K31">
        <f t="shared" si="13"/>
        <v>720</v>
      </c>
      <c r="L31">
        <f t="shared" si="13"/>
        <v>480</v>
      </c>
      <c r="M31">
        <f t="shared" si="13"/>
        <v>0</v>
      </c>
      <c r="N31">
        <f t="shared" si="13"/>
        <v>0</v>
      </c>
    </row>
    <row r="32" spans="1:14" x14ac:dyDescent="0.25">
      <c r="B32" t="s">
        <v>22</v>
      </c>
      <c r="C32">
        <f>SUM(C13)</f>
        <v>1</v>
      </c>
      <c r="D32">
        <f>SUM(D13)</f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</row>
    <row r="33" spans="1:14" x14ac:dyDescent="0.25">
      <c r="B33" t="s">
        <v>21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/>
      <c r="N33" s="2"/>
    </row>
    <row r="34" spans="1:14" x14ac:dyDescent="0.25">
      <c r="B34" t="s">
        <v>25</v>
      </c>
      <c r="C34">
        <f>SUM(C32*C33)</f>
        <v>0</v>
      </c>
      <c r="D34">
        <f t="shared" ref="D34:N34" si="14">SUM(D32*D33)</f>
        <v>0</v>
      </c>
      <c r="E34">
        <f t="shared" si="14"/>
        <v>0</v>
      </c>
      <c r="F34">
        <f t="shared" si="14"/>
        <v>0</v>
      </c>
      <c r="G34">
        <f t="shared" si="14"/>
        <v>0</v>
      </c>
      <c r="H34">
        <f t="shared" si="14"/>
        <v>0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0</v>
      </c>
      <c r="M34">
        <f t="shared" si="14"/>
        <v>0</v>
      </c>
      <c r="N34">
        <f t="shared" si="14"/>
        <v>0</v>
      </c>
    </row>
    <row r="35" spans="1:14" x14ac:dyDescent="0.25">
      <c r="B35" t="s">
        <v>26</v>
      </c>
      <c r="C35">
        <f>SUM(C28+C31+C34)</f>
        <v>2500</v>
      </c>
      <c r="D35">
        <f t="shared" ref="D35:N35" si="15">SUM(D28+D31+D34)</f>
        <v>2040</v>
      </c>
      <c r="E35">
        <f t="shared" si="15"/>
        <v>2760</v>
      </c>
      <c r="F35">
        <f t="shared" si="15"/>
        <v>1950</v>
      </c>
      <c r="G35">
        <f t="shared" si="15"/>
        <v>1340</v>
      </c>
      <c r="H35">
        <f t="shared" si="15"/>
        <v>540</v>
      </c>
      <c r="I35">
        <f t="shared" si="15"/>
        <v>4260</v>
      </c>
      <c r="J35">
        <f t="shared" si="15"/>
        <v>2070</v>
      </c>
      <c r="K35">
        <f t="shared" si="15"/>
        <v>2620</v>
      </c>
      <c r="L35">
        <f t="shared" si="15"/>
        <v>480</v>
      </c>
      <c r="M35">
        <f t="shared" si="15"/>
        <v>0</v>
      </c>
      <c r="N35">
        <f t="shared" si="15"/>
        <v>0</v>
      </c>
    </row>
    <row r="37" spans="1:14" x14ac:dyDescent="0.25">
      <c r="A37" t="s">
        <v>27</v>
      </c>
      <c r="B37" t="s">
        <v>28</v>
      </c>
      <c r="C37" s="4">
        <f>SUM(C3+C8+C13)</f>
        <v>94001</v>
      </c>
      <c r="D37" s="4">
        <f t="shared" ref="D37:N37" si="16">SUM(D3+D8+D13)</f>
        <v>111001</v>
      </c>
      <c r="E37" s="4">
        <f t="shared" si="16"/>
        <v>108001</v>
      </c>
      <c r="F37" s="4">
        <f t="shared" si="16"/>
        <v>81001</v>
      </c>
      <c r="G37" s="4">
        <f t="shared" si="16"/>
        <v>75001</v>
      </c>
      <c r="H37" s="4">
        <f>SUM(H3+H8+H13)</f>
        <v>135501</v>
      </c>
      <c r="I37" s="4">
        <f t="shared" si="16"/>
        <v>160001</v>
      </c>
      <c r="J37" s="4">
        <f t="shared" si="16"/>
        <v>63001</v>
      </c>
      <c r="K37" s="4">
        <f t="shared" si="16"/>
        <v>74001</v>
      </c>
      <c r="L37" s="4">
        <f t="shared" si="16"/>
        <v>69001</v>
      </c>
      <c r="M37" s="4">
        <f t="shared" si="16"/>
        <v>0</v>
      </c>
      <c r="N37" s="4">
        <f t="shared" si="16"/>
        <v>0</v>
      </c>
    </row>
    <row r="38" spans="1:14" x14ac:dyDescent="0.25">
      <c r="B38" t="s">
        <v>34</v>
      </c>
      <c r="C38" s="2">
        <v>0.01</v>
      </c>
      <c r="D38" s="2">
        <v>0.01</v>
      </c>
      <c r="E38" s="2">
        <v>0.01</v>
      </c>
      <c r="F38" s="2">
        <v>0.01</v>
      </c>
      <c r="G38" s="2">
        <v>0.01</v>
      </c>
      <c r="H38" s="2">
        <v>0.01</v>
      </c>
      <c r="I38" s="2">
        <v>0.01</v>
      </c>
      <c r="J38" s="2">
        <v>0.01</v>
      </c>
      <c r="K38" s="2">
        <v>0.01</v>
      </c>
      <c r="L38" s="2">
        <v>0.01</v>
      </c>
      <c r="M38" s="2"/>
      <c r="N38" s="2"/>
    </row>
    <row r="39" spans="1:14" x14ac:dyDescent="0.25">
      <c r="B39" t="s">
        <v>33</v>
      </c>
      <c r="C39">
        <f>SUM(C37*C38)</f>
        <v>940.01</v>
      </c>
      <c r="D39">
        <f t="shared" ref="D39:N39" si="17">SUM(D37*D38)</f>
        <v>1110.01</v>
      </c>
      <c r="E39">
        <f t="shared" si="17"/>
        <v>1080.01</v>
      </c>
      <c r="F39">
        <f t="shared" si="17"/>
        <v>810.01</v>
      </c>
      <c r="G39">
        <f t="shared" si="17"/>
        <v>750.01</v>
      </c>
      <c r="H39">
        <f t="shared" si="17"/>
        <v>1355.01</v>
      </c>
      <c r="I39">
        <f t="shared" si="17"/>
        <v>1600.01</v>
      </c>
      <c r="J39">
        <f t="shared" si="17"/>
        <v>630.01</v>
      </c>
      <c r="K39">
        <f t="shared" si="17"/>
        <v>740.01</v>
      </c>
      <c r="L39">
        <f t="shared" si="17"/>
        <v>690.01</v>
      </c>
      <c r="M39">
        <f t="shared" si="17"/>
        <v>0</v>
      </c>
      <c r="N39">
        <f t="shared" si="17"/>
        <v>0</v>
      </c>
    </row>
    <row r="41" spans="1:14" x14ac:dyDescent="0.25">
      <c r="A41" s="5" t="s">
        <v>29</v>
      </c>
    </row>
    <row r="42" spans="1:14" x14ac:dyDescent="0.25">
      <c r="B42" t="s">
        <v>30</v>
      </c>
      <c r="C42" s="4">
        <f>SUM(C3+C8+C13)</f>
        <v>94001</v>
      </c>
      <c r="D42" s="4">
        <f t="shared" ref="D42:N42" si="18">SUM(D3+D8+D13)</f>
        <v>111001</v>
      </c>
      <c r="E42" s="4">
        <f t="shared" si="18"/>
        <v>108001</v>
      </c>
      <c r="F42" s="4">
        <f t="shared" si="18"/>
        <v>81001</v>
      </c>
      <c r="G42" s="4">
        <f t="shared" si="18"/>
        <v>75001</v>
      </c>
      <c r="H42" s="4">
        <f>SUM(H3+H8+H13)</f>
        <v>135501</v>
      </c>
      <c r="I42" s="4">
        <f t="shared" si="18"/>
        <v>160001</v>
      </c>
      <c r="J42" s="4">
        <f t="shared" si="18"/>
        <v>63001</v>
      </c>
      <c r="K42" s="4">
        <f t="shared" si="18"/>
        <v>74001</v>
      </c>
      <c r="L42" s="4">
        <f t="shared" si="18"/>
        <v>69001</v>
      </c>
      <c r="M42" s="4">
        <f t="shared" si="18"/>
        <v>0</v>
      </c>
      <c r="N42" s="4">
        <f t="shared" si="18"/>
        <v>0</v>
      </c>
    </row>
    <row r="43" spans="1:14" x14ac:dyDescent="0.25">
      <c r="B43" t="s">
        <v>31</v>
      </c>
      <c r="C43" s="2">
        <v>5.0000000000000001E-3</v>
      </c>
      <c r="D43" s="2">
        <v>5.0000000000000001E-3</v>
      </c>
      <c r="E43" s="2">
        <v>5.0000000000000001E-3</v>
      </c>
      <c r="F43" s="2">
        <v>5.0000000000000001E-3</v>
      </c>
      <c r="G43" s="2">
        <v>5.0000000000000001E-3</v>
      </c>
      <c r="H43" s="2">
        <v>5.0000000000000001E-3</v>
      </c>
      <c r="I43" s="2">
        <v>5.0000000000000001E-3</v>
      </c>
      <c r="J43" s="2">
        <v>5.0000000000000001E-3</v>
      </c>
      <c r="K43" s="2">
        <v>5.0000000000000001E-3</v>
      </c>
      <c r="L43" s="2">
        <v>5.0000000000000001E-3</v>
      </c>
      <c r="M43" s="2"/>
      <c r="N43" s="2"/>
    </row>
    <row r="44" spans="1:14" x14ac:dyDescent="0.25">
      <c r="B44" t="s">
        <v>32</v>
      </c>
      <c r="C44">
        <f>SUM(C42*C43)</f>
        <v>470.005</v>
      </c>
      <c r="D44">
        <f>SUM(D42*D43)</f>
        <v>555.005</v>
      </c>
      <c r="E44">
        <f t="shared" ref="E44:N44" si="19">SUM(E42*E43)</f>
        <v>540.005</v>
      </c>
      <c r="F44">
        <f t="shared" si="19"/>
        <v>405.005</v>
      </c>
      <c r="G44">
        <f t="shared" si="19"/>
        <v>375.005</v>
      </c>
      <c r="H44">
        <f t="shared" si="19"/>
        <v>677.505</v>
      </c>
      <c r="I44">
        <f t="shared" si="19"/>
        <v>800.005</v>
      </c>
      <c r="J44">
        <f t="shared" si="19"/>
        <v>315.005</v>
      </c>
      <c r="K44">
        <f t="shared" si="19"/>
        <v>370.005</v>
      </c>
      <c r="L44">
        <f t="shared" si="19"/>
        <v>345.005</v>
      </c>
      <c r="M44">
        <f t="shared" si="19"/>
        <v>0</v>
      </c>
      <c r="N44">
        <f t="shared" si="19"/>
        <v>0</v>
      </c>
    </row>
    <row r="46" spans="1:14" x14ac:dyDescent="0.25">
      <c r="B46" t="s">
        <v>37</v>
      </c>
      <c r="C46">
        <f>SUM(C18+C24+C35+C39+C44)</f>
        <v>12410.064999999999</v>
      </c>
      <c r="D46">
        <f>SUM(D18+D24+D35+D39+D44)</f>
        <v>13530.064999999999</v>
      </c>
      <c r="E46">
        <f t="shared" ref="E46:N46" si="20">SUM(E18+E24+E35+E39+E44)</f>
        <v>14105.064999999999</v>
      </c>
      <c r="F46">
        <f t="shared" si="20"/>
        <v>10415.064999999999</v>
      </c>
      <c r="G46">
        <f t="shared" si="20"/>
        <v>8815.0649999999987</v>
      </c>
      <c r="H46">
        <f t="shared" si="20"/>
        <v>15010.064999999999</v>
      </c>
      <c r="I46">
        <f t="shared" si="20"/>
        <v>21391.314999999999</v>
      </c>
      <c r="J46">
        <f t="shared" si="20"/>
        <v>7965.0650000000005</v>
      </c>
      <c r="K46">
        <f t="shared" si="20"/>
        <v>10055.064999999999</v>
      </c>
      <c r="L46">
        <f t="shared" si="20"/>
        <v>7565.0650000000005</v>
      </c>
      <c r="M46" t="e">
        <f t="shared" si="20"/>
        <v>#DIV/0!</v>
      </c>
      <c r="N46" t="e">
        <f t="shared" si="20"/>
        <v>#DIV/0!</v>
      </c>
    </row>
    <row r="47" spans="1:14" x14ac:dyDescent="0.25">
      <c r="B47" t="s">
        <v>36</v>
      </c>
      <c r="C47" s="10">
        <v>135.19999999999999</v>
      </c>
      <c r="D47" s="10">
        <v>135.19999999999999</v>
      </c>
      <c r="E47" s="10">
        <v>67.599999999999994</v>
      </c>
      <c r="F47" s="10">
        <v>69.7</v>
      </c>
      <c r="G47" s="10">
        <v>36.5</v>
      </c>
      <c r="H47" s="10">
        <v>149</v>
      </c>
      <c r="I47" s="10">
        <v>160</v>
      </c>
      <c r="J47" s="10">
        <v>80</v>
      </c>
      <c r="K47" s="10">
        <v>80</v>
      </c>
      <c r="L47" s="10">
        <v>51</v>
      </c>
      <c r="M47" s="10"/>
      <c r="N47" s="10"/>
    </row>
    <row r="48" spans="1:14" x14ac:dyDescent="0.25">
      <c r="B48" t="s">
        <v>38</v>
      </c>
      <c r="C48" s="6">
        <f>SUM(C46/C47)</f>
        <v>91.790421597633127</v>
      </c>
      <c r="D48" s="6">
        <f t="shared" ref="D48:N48" si="21">SUM(D46/D47)</f>
        <v>100.07444526627219</v>
      </c>
      <c r="E48" s="6">
        <f t="shared" si="21"/>
        <v>208.65480769230768</v>
      </c>
      <c r="F48" s="6">
        <f t="shared" si="21"/>
        <v>149.4270444763271</v>
      </c>
      <c r="G48" s="6">
        <f t="shared" si="21"/>
        <v>241.50863013698626</v>
      </c>
      <c r="H48" s="6">
        <f t="shared" si="21"/>
        <v>100.73869127516778</v>
      </c>
      <c r="I48" s="6">
        <f t="shared" si="21"/>
        <v>133.69571875</v>
      </c>
      <c r="J48" s="6">
        <f t="shared" si="21"/>
        <v>99.563312500000009</v>
      </c>
      <c r="K48" s="6">
        <f t="shared" si="21"/>
        <v>125.68831249999998</v>
      </c>
      <c r="L48" s="6">
        <f t="shared" si="21"/>
        <v>148.33460784313726</v>
      </c>
      <c r="M48" s="6" t="e">
        <f t="shared" si="21"/>
        <v>#DIV/0!</v>
      </c>
      <c r="N48" s="6" t="e">
        <f t="shared" si="21"/>
        <v>#DIV/0!</v>
      </c>
    </row>
    <row r="50" spans="1:14" x14ac:dyDescent="0.25">
      <c r="A50" s="8" t="s">
        <v>40</v>
      </c>
    </row>
    <row r="51" spans="1:14" x14ac:dyDescent="0.25">
      <c r="A51" t="s">
        <v>41</v>
      </c>
      <c r="B51" t="s">
        <v>42</v>
      </c>
      <c r="C51" s="9">
        <f t="shared" ref="C51:N51" si="22">SUM(C47)</f>
        <v>135.19999999999999</v>
      </c>
      <c r="D51" s="9">
        <f t="shared" si="22"/>
        <v>135.19999999999999</v>
      </c>
      <c r="E51" s="9">
        <f t="shared" si="22"/>
        <v>67.599999999999994</v>
      </c>
      <c r="F51" s="9">
        <f t="shared" si="22"/>
        <v>69.7</v>
      </c>
      <c r="G51" s="9">
        <f t="shared" si="22"/>
        <v>36.5</v>
      </c>
      <c r="H51" s="9">
        <f t="shared" si="22"/>
        <v>149</v>
      </c>
      <c r="I51" s="9">
        <f t="shared" si="22"/>
        <v>160</v>
      </c>
      <c r="J51" s="9">
        <f t="shared" si="22"/>
        <v>80</v>
      </c>
      <c r="K51" s="9">
        <f t="shared" si="22"/>
        <v>80</v>
      </c>
      <c r="L51" s="9">
        <f t="shared" si="22"/>
        <v>51</v>
      </c>
      <c r="M51" s="9">
        <f t="shared" si="22"/>
        <v>0</v>
      </c>
      <c r="N51" s="9">
        <f t="shared" si="22"/>
        <v>0</v>
      </c>
    </row>
    <row r="52" spans="1:14" x14ac:dyDescent="0.25">
      <c r="B52" t="s">
        <v>43</v>
      </c>
      <c r="C52" s="12">
        <v>3.5</v>
      </c>
      <c r="D52" s="12">
        <v>3.5</v>
      </c>
      <c r="E52" s="12">
        <v>3.5</v>
      </c>
      <c r="F52" s="12">
        <v>3.5</v>
      </c>
      <c r="G52" s="12">
        <v>3.5</v>
      </c>
      <c r="H52" s="12">
        <v>3.5</v>
      </c>
      <c r="I52" s="12">
        <v>4.5</v>
      </c>
      <c r="J52" s="12">
        <v>8</v>
      </c>
      <c r="K52" s="12">
        <v>8</v>
      </c>
      <c r="L52" s="12">
        <v>4</v>
      </c>
      <c r="M52" s="12"/>
      <c r="N52" s="12"/>
    </row>
    <row r="53" spans="1:14" x14ac:dyDescent="0.25">
      <c r="B53" t="s">
        <v>44</v>
      </c>
      <c r="C53" s="2">
        <v>7</v>
      </c>
      <c r="D53" s="2">
        <v>7</v>
      </c>
      <c r="E53" s="2">
        <v>7</v>
      </c>
      <c r="F53" s="2">
        <v>7</v>
      </c>
      <c r="G53" s="2">
        <v>7</v>
      </c>
      <c r="H53" s="2">
        <v>7</v>
      </c>
      <c r="I53" s="2">
        <v>7</v>
      </c>
      <c r="J53" s="2">
        <v>7</v>
      </c>
      <c r="K53" s="2">
        <v>7</v>
      </c>
      <c r="L53" s="2">
        <v>7</v>
      </c>
      <c r="M53" s="2"/>
      <c r="N53" s="2"/>
    </row>
    <row r="54" spans="1:14" x14ac:dyDescent="0.25">
      <c r="B54" t="s">
        <v>46</v>
      </c>
      <c r="C54" s="11">
        <f>SUM(C51*C52*C53)</f>
        <v>3312.3999999999996</v>
      </c>
      <c r="D54" s="11">
        <f t="shared" ref="D54:N54" si="23">SUM(D51*D52*D53)</f>
        <v>3312.3999999999996</v>
      </c>
      <c r="E54" s="11">
        <f t="shared" si="23"/>
        <v>1656.1999999999998</v>
      </c>
      <c r="F54" s="11">
        <f t="shared" si="23"/>
        <v>1707.65</v>
      </c>
      <c r="G54" s="11">
        <f t="shared" si="23"/>
        <v>894.25</v>
      </c>
      <c r="H54" s="11">
        <f t="shared" si="23"/>
        <v>3650.5</v>
      </c>
      <c r="I54" s="11">
        <f t="shared" si="23"/>
        <v>5040</v>
      </c>
      <c r="J54" s="11">
        <f t="shared" si="23"/>
        <v>4480</v>
      </c>
      <c r="K54" s="11">
        <f t="shared" si="23"/>
        <v>4480</v>
      </c>
      <c r="L54" s="11">
        <f t="shared" si="23"/>
        <v>1428</v>
      </c>
      <c r="M54" s="11">
        <f t="shared" si="23"/>
        <v>0</v>
      </c>
      <c r="N54" s="11">
        <f t="shared" si="23"/>
        <v>0</v>
      </c>
    </row>
    <row r="56" spans="1:14" x14ac:dyDescent="0.25">
      <c r="A56" t="s">
        <v>45</v>
      </c>
      <c r="B56" t="s">
        <v>42</v>
      </c>
      <c r="C56" s="9">
        <f>SUM(C51)</f>
        <v>135.19999999999999</v>
      </c>
      <c r="D56" s="9">
        <f t="shared" ref="D56:N56" si="24">SUM(D51)</f>
        <v>135.19999999999999</v>
      </c>
      <c r="E56" s="9">
        <f t="shared" si="24"/>
        <v>67.599999999999994</v>
      </c>
      <c r="F56" s="9">
        <f t="shared" si="24"/>
        <v>69.7</v>
      </c>
      <c r="G56" s="9">
        <f t="shared" si="24"/>
        <v>36.5</v>
      </c>
      <c r="H56" s="9">
        <f t="shared" si="24"/>
        <v>149</v>
      </c>
      <c r="I56" s="9">
        <f t="shared" si="24"/>
        <v>160</v>
      </c>
      <c r="J56" s="9">
        <f t="shared" si="24"/>
        <v>80</v>
      </c>
      <c r="K56" s="9">
        <f t="shared" si="24"/>
        <v>80</v>
      </c>
      <c r="L56" s="9">
        <f t="shared" si="24"/>
        <v>51</v>
      </c>
      <c r="M56" s="9">
        <f t="shared" si="24"/>
        <v>0</v>
      </c>
      <c r="N56" s="9">
        <f t="shared" si="24"/>
        <v>0</v>
      </c>
    </row>
    <row r="57" spans="1:14" x14ac:dyDescent="0.25">
      <c r="B57" t="s">
        <v>44</v>
      </c>
      <c r="C57" s="9">
        <f>SUM(C53)</f>
        <v>7</v>
      </c>
      <c r="D57" s="9">
        <f t="shared" ref="D57:N57" si="25">SUM(D53)</f>
        <v>7</v>
      </c>
      <c r="E57" s="9">
        <f t="shared" si="25"/>
        <v>7</v>
      </c>
      <c r="F57" s="9">
        <f t="shared" si="25"/>
        <v>7</v>
      </c>
      <c r="G57" s="9">
        <f t="shared" si="25"/>
        <v>7</v>
      </c>
      <c r="H57" s="9">
        <f t="shared" si="25"/>
        <v>7</v>
      </c>
      <c r="I57" s="9">
        <f t="shared" si="25"/>
        <v>7</v>
      </c>
      <c r="J57" s="9">
        <f t="shared" si="25"/>
        <v>7</v>
      </c>
      <c r="K57" s="9">
        <f t="shared" si="25"/>
        <v>7</v>
      </c>
      <c r="L57" s="9">
        <f t="shared" si="25"/>
        <v>7</v>
      </c>
      <c r="M57" s="9">
        <f t="shared" si="25"/>
        <v>0</v>
      </c>
      <c r="N57" s="9">
        <f t="shared" si="25"/>
        <v>0</v>
      </c>
    </row>
    <row r="58" spans="1:14" x14ac:dyDescent="0.25">
      <c r="B58" t="s">
        <v>57</v>
      </c>
      <c r="C58" s="12">
        <v>1.25</v>
      </c>
      <c r="D58" s="12">
        <v>1.25</v>
      </c>
      <c r="E58" s="12">
        <v>1.25</v>
      </c>
      <c r="F58" s="12">
        <v>2.5</v>
      </c>
      <c r="G58" s="12">
        <v>1.25</v>
      </c>
      <c r="H58" s="12">
        <v>1.25</v>
      </c>
      <c r="I58" s="12">
        <v>4.5</v>
      </c>
      <c r="J58" s="12">
        <v>4.5</v>
      </c>
      <c r="K58" s="12">
        <v>4.5</v>
      </c>
      <c r="L58" s="12">
        <v>3</v>
      </c>
      <c r="M58" s="12"/>
      <c r="N58" s="12"/>
    </row>
    <row r="59" spans="1:14" x14ac:dyDescent="0.25">
      <c r="B59" t="s">
        <v>47</v>
      </c>
      <c r="C59" s="11">
        <f>SUM(C56*C57*C58)</f>
        <v>1182.9999999999998</v>
      </c>
      <c r="D59" s="11">
        <f t="shared" ref="D59:N59" si="26">SUM(D56*D57*D58)</f>
        <v>1182.9999999999998</v>
      </c>
      <c r="E59" s="11">
        <f t="shared" si="26"/>
        <v>591.49999999999989</v>
      </c>
      <c r="F59" s="11">
        <f t="shared" si="26"/>
        <v>1219.75</v>
      </c>
      <c r="G59" s="11">
        <f t="shared" si="26"/>
        <v>319.375</v>
      </c>
      <c r="H59" s="11">
        <f t="shared" si="26"/>
        <v>1303.75</v>
      </c>
      <c r="I59" s="11">
        <f t="shared" si="26"/>
        <v>5040</v>
      </c>
      <c r="J59" s="11">
        <f t="shared" si="26"/>
        <v>2520</v>
      </c>
      <c r="K59" s="11">
        <f t="shared" si="26"/>
        <v>2520</v>
      </c>
      <c r="L59" s="11">
        <f t="shared" si="26"/>
        <v>1071</v>
      </c>
      <c r="M59" s="11">
        <f t="shared" si="26"/>
        <v>0</v>
      </c>
      <c r="N59" s="11">
        <f t="shared" si="26"/>
        <v>0</v>
      </c>
    </row>
    <row r="61" spans="1:14" x14ac:dyDescent="0.25">
      <c r="A61" t="s">
        <v>35</v>
      </c>
      <c r="B61" s="3" t="s">
        <v>49</v>
      </c>
      <c r="C61" s="11">
        <f>SUM(C54+C59)</f>
        <v>4495.3999999999996</v>
      </c>
      <c r="D61" s="11">
        <f t="shared" ref="D61:N61" si="27">SUM(D54+D59)</f>
        <v>4495.3999999999996</v>
      </c>
      <c r="E61" s="11">
        <f t="shared" si="27"/>
        <v>2247.6999999999998</v>
      </c>
      <c r="F61" s="11">
        <f t="shared" si="27"/>
        <v>2927.4</v>
      </c>
      <c r="G61" s="11">
        <f t="shared" si="27"/>
        <v>1213.625</v>
      </c>
      <c r="H61" s="11">
        <f t="shared" si="27"/>
        <v>4954.25</v>
      </c>
      <c r="I61" s="11">
        <f t="shared" si="27"/>
        <v>10080</v>
      </c>
      <c r="J61" s="11">
        <f t="shared" si="27"/>
        <v>7000</v>
      </c>
      <c r="K61" s="11">
        <f t="shared" si="27"/>
        <v>7000</v>
      </c>
      <c r="L61" s="11">
        <f t="shared" si="27"/>
        <v>2499</v>
      </c>
      <c r="M61" s="11">
        <f t="shared" si="27"/>
        <v>0</v>
      </c>
      <c r="N61" s="11">
        <f t="shared" si="27"/>
        <v>0</v>
      </c>
    </row>
    <row r="62" spans="1:14" x14ac:dyDescent="0.25">
      <c r="B62" s="3" t="s">
        <v>48</v>
      </c>
      <c r="C62" s="11">
        <f t="shared" ref="C62:N62" si="28">SUM(C61/C47)</f>
        <v>33.25</v>
      </c>
      <c r="D62" s="11">
        <f t="shared" si="28"/>
        <v>33.25</v>
      </c>
      <c r="E62" s="11">
        <f t="shared" si="28"/>
        <v>33.25</v>
      </c>
      <c r="F62" s="11">
        <f t="shared" si="28"/>
        <v>42</v>
      </c>
      <c r="G62" s="11">
        <f t="shared" si="28"/>
        <v>33.25</v>
      </c>
      <c r="H62" s="11">
        <f t="shared" si="28"/>
        <v>33.25</v>
      </c>
      <c r="I62" s="11">
        <f t="shared" si="28"/>
        <v>63</v>
      </c>
      <c r="J62" s="11">
        <f t="shared" si="28"/>
        <v>87.5</v>
      </c>
      <c r="K62" s="11">
        <f t="shared" si="28"/>
        <v>87.5</v>
      </c>
      <c r="L62" s="11">
        <f t="shared" si="28"/>
        <v>49</v>
      </c>
      <c r="M62" s="11" t="e">
        <f t="shared" si="28"/>
        <v>#DIV/0!</v>
      </c>
      <c r="N62" s="11" t="e">
        <f t="shared" si="28"/>
        <v>#DIV/0!</v>
      </c>
    </row>
    <row r="64" spans="1:14" x14ac:dyDescent="0.25">
      <c r="A64" s="8" t="s">
        <v>50</v>
      </c>
      <c r="C64" s="9">
        <f t="shared" ref="C64:N64" si="29">SUM(C61+C46)</f>
        <v>16905.464999999997</v>
      </c>
      <c r="D64" s="9">
        <f t="shared" si="29"/>
        <v>18025.464999999997</v>
      </c>
      <c r="E64" s="9">
        <f t="shared" si="29"/>
        <v>16352.764999999999</v>
      </c>
      <c r="F64" s="9">
        <f t="shared" si="29"/>
        <v>13342.464999999998</v>
      </c>
      <c r="G64" s="9">
        <f t="shared" si="29"/>
        <v>10028.689999999999</v>
      </c>
      <c r="H64" s="9">
        <f t="shared" si="29"/>
        <v>19964.314999999999</v>
      </c>
      <c r="I64" s="9">
        <f t="shared" si="29"/>
        <v>31471.314999999999</v>
      </c>
      <c r="J64" s="9">
        <f t="shared" si="29"/>
        <v>14965.065000000001</v>
      </c>
      <c r="K64" s="9">
        <f t="shared" si="29"/>
        <v>17055.064999999999</v>
      </c>
      <c r="L64" s="9">
        <f t="shared" si="29"/>
        <v>10064.065000000001</v>
      </c>
      <c r="M64" s="9" t="e">
        <f t="shared" si="29"/>
        <v>#DIV/0!</v>
      </c>
      <c r="N64" s="9" t="e">
        <f t="shared" si="29"/>
        <v>#DIV/0!</v>
      </c>
    </row>
    <row r="65" spans="1:14" x14ac:dyDescent="0.25">
      <c r="A65" s="8" t="s">
        <v>58</v>
      </c>
      <c r="C65">
        <f t="shared" ref="C65:N65" si="30">SUM(C64/C47)</f>
        <v>125.04042159763313</v>
      </c>
      <c r="D65">
        <f t="shared" si="30"/>
        <v>133.32444526627216</v>
      </c>
      <c r="E65">
        <f t="shared" si="30"/>
        <v>241.90480769230771</v>
      </c>
      <c r="F65">
        <f t="shared" si="30"/>
        <v>191.4270444763271</v>
      </c>
      <c r="G65">
        <f t="shared" si="30"/>
        <v>274.75863013698626</v>
      </c>
      <c r="H65">
        <f t="shared" si="30"/>
        <v>133.98869127516778</v>
      </c>
      <c r="I65">
        <f t="shared" si="30"/>
        <v>196.69571875</v>
      </c>
      <c r="J65">
        <f t="shared" si="30"/>
        <v>187.06331249999999</v>
      </c>
      <c r="K65">
        <f t="shared" si="30"/>
        <v>213.18831249999999</v>
      </c>
      <c r="L65">
        <f t="shared" si="30"/>
        <v>197.33460784313726</v>
      </c>
      <c r="M65" t="e">
        <f t="shared" si="30"/>
        <v>#DIV/0!</v>
      </c>
      <c r="N65" t="e">
        <f t="shared" si="30"/>
        <v>#DIV/0!</v>
      </c>
    </row>
    <row r="67" spans="1:14" s="1" customFormat="1" ht="45" x14ac:dyDescent="0.25">
      <c r="A67" s="7" t="s">
        <v>39</v>
      </c>
      <c r="C67" s="1" t="s">
        <v>59</v>
      </c>
      <c r="D67" s="1" t="s">
        <v>60</v>
      </c>
      <c r="E67" s="1" t="s">
        <v>51</v>
      </c>
      <c r="F67" s="1" t="s">
        <v>53</v>
      </c>
      <c r="G67" s="1" t="s">
        <v>52</v>
      </c>
      <c r="H67" s="1" t="s">
        <v>61</v>
      </c>
      <c r="I67" s="1" t="s">
        <v>62</v>
      </c>
      <c r="J67" s="1" t="s">
        <v>55</v>
      </c>
      <c r="K67" s="1" t="s">
        <v>56</v>
      </c>
      <c r="L67" s="1" t="s">
        <v>71</v>
      </c>
    </row>
  </sheetData>
  <pageMargins left="0.7" right="0.7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DIRTI example</vt:lpstr>
    </vt:vector>
  </TitlesOfParts>
  <Company>Michigan State University CANR/MSUE/MAES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Lyndon</dc:creator>
  <cp:lastModifiedBy>Owner</cp:lastModifiedBy>
  <cp:lastPrinted>2013-12-09T18:56:57Z</cp:lastPrinted>
  <dcterms:created xsi:type="dcterms:W3CDTF">2013-12-08T22:55:02Z</dcterms:created>
  <dcterms:modified xsi:type="dcterms:W3CDTF">2014-08-12T17:39:54Z</dcterms:modified>
</cp:coreProperties>
</file>