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e528c4af6794c2a" /></Relationships>
</file>

<file path=xl/workbook.xml><?xml version="1.0" encoding="utf-8"?>
<x:workbook xmlns:x="http://schemas.openxmlformats.org/spreadsheetml/2006/main">
  <x:sheets>
    <x:sheet xmlns:r="http://schemas.openxmlformats.org/officeDocument/2006/relationships" name="Start Here" sheetId="1" r:id="R640b22b59d6d42fd"/>
    <x:sheet xmlns:r="http://schemas.openxmlformats.org/officeDocument/2006/relationships" name="Instructions &amp; Sources" sheetId="2" r:id="Rd74b703c95234816"/>
    <x:sheet xmlns:r="http://schemas.openxmlformats.org/officeDocument/2006/relationships" name="Pork Pricing Calculator" sheetId="3" r:id="R4bbffd72901d4e8c"/>
    <x:sheet xmlns:r="http://schemas.openxmlformats.org/officeDocument/2006/relationships" name="Individual Cut Pricing" sheetId="4" r:id="Rd1726784441940bc"/>
    <x:sheet xmlns:r="http://schemas.openxmlformats.org/officeDocument/2006/relationships" name="Feed Cost Planning" sheetId="5" r:id="Ra4618d570dc04d3f"/>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Red]($#,##0.00);-"/>
    <x:numFmt numFmtId="201" formatCode="0.0"/>
    <x:numFmt numFmtId="202" formatCode="0.0%"/>
    <x:numFmt numFmtId="203" formatCode="$0.00;[Red]($0.00);-"/>
  </x:numFmts>
  <x:fonts count="16">
    <x:font>
      <x:sz val="11"/>
      <x:name val="Carlito"/>
    </x:font>
    <x:font>
      <x:b/>
      <x:sz val="18"/>
      <x:color rgb="FFFFFFFF"/>
      <x:name val="Carlito"/>
    </x:font>
    <x:font>
      <x:b/>
      <x:sz val="25"/>
      <x:color rgb="FF184F45"/>
      <x:name val="Carlito"/>
    </x:font>
    <x:font>
      <x:i/>
      <x:sz val="12"/>
      <x:color rgb="FF5F6663"/>
      <x:name val="Carlito"/>
    </x:font>
    <x:font>
      <x:b/>
      <x:sz val="11"/>
      <x:color rgb="FF184F45"/>
      <x:name val="Carlito"/>
    </x:font>
    <x:font>
      <x:b/>
      <x:sz val="10"/>
      <x:color rgb="FFFFFFFF"/>
      <x:name val="Carlito"/>
    </x:font>
    <x:font>
      <x:sz val="10"/>
      <x:color rgb="FF222222"/>
      <x:name val="Carlito"/>
    </x:font>
    <x:font>
      <x:b/>
      <x:sz val="12"/>
      <x:color rgb="FFFFFFFF"/>
      <x:name val="Carlito"/>
    </x:font>
    <x:font>
      <x:b/>
      <x:sz val="10"/>
      <x:color rgb="FF184F45"/>
      <x:name val="Carlito"/>
    </x:font>
    <x:font>
      <x:sz val="10"/>
      <x:color rgb="FF0000FF"/>
      <x:name val="Carlito"/>
    </x:font>
    <x:font>
      <x:sz val="10"/>
      <x:color rgb="FF000000"/>
      <x:name val="Carlito"/>
    </x:font>
    <x:font>
      <x:b/>
      <x:sz val="10"/>
      <x:color rgb="FF222222"/>
      <x:name val="Carlito"/>
    </x:font>
    <x:font>
      <x:i/>
      <x:sz val="9"/>
      <x:color rgb="FF5F6663"/>
      <x:name val="Carlito"/>
    </x:font>
    <x:font>
      <x:b/>
      <x:sz val="20"/>
      <x:color rgb="FFFFFFFF"/>
      <x:name val="Carlito"/>
    </x:font>
    <x:font>
      <x:i/>
      <x:sz val="10"/>
      <x:color rgb="FF5F6663"/>
      <x:name val="Carlito"/>
    </x:font>
    <x:font>
      <x:b/>
      <x:sz val="10"/>
      <x:color rgb="FF000000"/>
      <x:name val="Carlito"/>
    </x:font>
  </x:fonts>
  <x:fills count="10">
    <x:fill>
      <x:patternFill patternType="none"/>
    </x:fill>
    <x:fill>
      <x:patternFill patternType="gray125"/>
    </x:fill>
    <x:fill>
      <x:patternFill patternType="solid">
        <x:fgColor rgb="FF184F45"/>
      </x:patternFill>
    </x:fill>
    <x:fill>
      <x:patternFill patternType="solid">
        <x:fgColor rgb="FFE7F0EC"/>
      </x:patternFill>
    </x:fill>
    <x:fill>
      <x:patternFill patternType="solid">
        <x:fgColor rgb="FFFFFFFF"/>
      </x:patternFill>
    </x:fill>
    <x:fill>
      <x:patternFill patternType="solid">
        <x:fgColor rgb="FF8CB33F"/>
      </x:patternFill>
    </x:fill>
    <x:fill>
      <x:patternFill patternType="solid">
        <x:fgColor rgb="FFFFF2CC"/>
      </x:patternFill>
    </x:fill>
    <x:fill>
      <x:patternFill patternType="solid">
        <x:fgColor rgb="FFF2F4F3"/>
      </x:patternFill>
    </x:fill>
    <x:fill>
      <x:patternFill patternType="solid">
        <x:fgColor rgb="FFDDEBF7"/>
      </x:patternFill>
    </x:fill>
    <x:fill>
      <x:patternFill patternType="solid">
        <x:fgColor rgb="FFE2F0D9"/>
      </x:patternFill>
    </x:fill>
  </x:fills>
  <x:borders count="16">
    <x:border/>
    <x:border>
      <x:left style="thin">
        <x:color rgb="FF184F45"/>
      </x:left>
      <x:top style="thin">
        <x:color rgb="FF184F45"/>
      </x:top>
      <x:bottom style="thin">
        <x:color rgb="FF184F45"/>
      </x:bottom>
    </x:border>
    <x:border>
      <x:top style="thin">
        <x:color rgb="FF184F45"/>
      </x:top>
      <x:bottom style="thin">
        <x:color rgb="FF184F45"/>
      </x:bottom>
    </x:border>
    <x:border>
      <x:right style="thin">
        <x:color rgb="FF184F45"/>
      </x:right>
      <x:top style="thin">
        <x:color rgb="FF184F45"/>
      </x:top>
      <x:bottom style="thin">
        <x:color rgb="FF184F45"/>
      </x:bottom>
    </x:border>
    <x:border>
      <x:bottom style="thin">
        <x:color rgb="FFC8D5CF"/>
      </x:bottom>
    </x:border>
    <x:border>
      <x:top style="thin">
        <x:color rgb="FFC8D5CF"/>
      </x:top>
      <x:bottom style="thin">
        <x:color rgb="FFC8D5CF"/>
      </x:bottom>
    </x:border>
    <x:border>
      <x:top style="thin">
        <x:color rgb="FFC8D5CF"/>
      </x:top>
    </x:border>
    <x:border>
      <x:left style="thin">
        <x:color rgb="FFC8D5CF"/>
      </x:left>
      <x:right style="thin">
        <x:color rgb="FFC8D5CF"/>
      </x:right>
      <x:top style="thin">
        <x:color rgb="FFC8D5CF"/>
      </x:top>
      <x:bottom style="thin">
        <x:color rgb="FFC8D5CF"/>
      </x:bottom>
    </x:border>
    <x:border>
      <x:left style="thin">
        <x:color rgb="FFC8D5CF"/>
      </x:left>
      <x:top style="thin">
        <x:color rgb="FFC8D5CF"/>
      </x:top>
    </x:border>
    <x:border>
      <x:right style="thin">
        <x:color rgb="FFC8D5CF"/>
      </x:right>
      <x:top style="thin">
        <x:color rgb="FFC8D5CF"/>
      </x:top>
    </x:border>
    <x:border>
      <x:left style="thin">
        <x:color rgb="FFC8D5CF"/>
      </x:left>
      <x:bottom style="thin">
        <x:color rgb="FFC8D5CF"/>
      </x:bottom>
    </x:border>
    <x:border>
      <x:right style="thin">
        <x:color rgb="FFC8D5CF"/>
      </x:right>
      <x:bottom style="thin">
        <x:color rgb="FFC8D5CF"/>
      </x:bottom>
    </x:border>
    <x:border>
      <x:top style="thin">
        <x:color rgb="FF184F45"/>
      </x:top>
      <x:bottom style="double">
        <x:color rgb="FF184F45"/>
      </x:bottom>
    </x:border>
    <x:border>
      <x:left style="thin">
        <x:color rgb="FFC8D5CF"/>
      </x:left>
      <x:right style="thin">
        <x:color rgb="FFC8D5CF"/>
      </x:right>
      <x:top style="thin">
        <x:color rgb="FF184F45"/>
      </x:top>
      <x:bottom style="double">
        <x:color rgb="FF184F45"/>
      </x:bottom>
    </x:border>
    <x:border>
      <x:left style="thin">
        <x:color rgb="FFC8D5CF"/>
      </x:left>
      <x:top style="thin">
        <x:color rgb="FF184F45"/>
      </x:top>
      <x:bottom style="double">
        <x:color rgb="FF184F45"/>
      </x:bottom>
    </x:border>
    <x:border>
      <x:top style="thin">
        <x:color rgb="FFC8D5CF"/>
      </x:top>
      <x:bottom style="thin">
        <x:color rgb="FF185747"/>
      </x:bottom>
    </x:border>
  </x:borders>
  <x:cellStyleXfs count="1">
    <x:xf numFmtId="0" fontId="0" fillId="0" borderId="0"/>
  </x:cellStyleXfs>
  <x:cellXfs count="24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horizontal="center" wrapText="1"/>
    </x:xf>
    <x:xf numFmtId="0" fontId="2" fillId="0" borderId="0" xfId="0" applyNumberFormat="1" applyFont="1" applyFill="1" applyBorder="1" applyAlignment="1">
      <x:alignment horizontal="center" vertical="center" wrapText="1"/>
    </x:xf>
    <x:xf numFmtId="0" fontId="3" fillId="0" borderId="0" xfId="0" applyNumberFormat="1" applyFont="1" applyFill="1" applyBorder="1"/>
    <x:xf numFmtId="0" fontId="3" fillId="0" borderId="0" xfId="0" applyNumberFormat="1" applyFont="1" applyFill="1" applyBorder="1" applyAlignment="1">
      <x:alignment wrapText="1"/>
    </x:xf>
    <x:xf numFmtId="0" fontId="3" fillId="0" borderId="0" xfId="0" applyNumberFormat="1" applyFont="1" applyFill="1" applyBorder="1" applyAlignment="1">
      <x:alignment horizontal="center" wrapText="1"/>
    </x:xf>
    <x:xf numFmtId="0" fontId="3" fillId="0" borderId="0" xfId="0" applyNumberFormat="1" applyFont="1" applyFill="1" applyBorder="1" applyAlignment="1">
      <x:alignment horizontal="center" vertical="center" wrapText="1"/>
    </x:xf>
    <x:xf numFmtId="0" fontId="0"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horizontal="center"/>
    </x:xf>
    <x:xf numFmtId="0" fontId="4" fillId="3" borderId="0" xfId="0" applyNumberFormat="1" applyFont="1" applyFill="1" applyBorder="1" applyAlignment="1">
      <x:alignment horizontal="center" vertical="center"/>
    </x:xf>
    <x:xf numFmtId="0" fontId="5" fillId="2" borderId="0" xfId="0" applyNumberFormat="1" applyFont="1" applyFill="1" applyBorder="1"/>
    <x:xf numFmtId="0" fontId="5" fillId="2" borderId="1" xfId="0" applyNumberFormat="1" applyFont="1" applyFill="1" applyBorder="1"/>
    <x:xf numFmtId="0" fontId="5" fillId="2" borderId="2" xfId="0" applyNumberFormat="1" applyFont="1" applyFill="1" applyBorder="1"/>
    <x:xf numFmtId="0" fontId="5" fillId="2" borderId="3" xfId="0" applyNumberFormat="1" applyFont="1" applyFill="1" applyBorder="1"/>
    <x:xf numFmtId="0" fontId="5" fillId="2" borderId="1" xfId="0" applyNumberFormat="1" applyFont="1" applyFill="1" applyBorder="1" applyAlignment="1">
      <x:alignment wrapText="1"/>
    </x:xf>
    <x:xf numFmtId="0" fontId="5" fillId="2" borderId="2" xfId="0" applyNumberFormat="1" applyFont="1" applyFill="1" applyBorder="1" applyAlignment="1">
      <x:alignment wrapText="1"/>
    </x:xf>
    <x:xf numFmtId="0" fontId="5" fillId="2" borderId="3" xfId="0" applyNumberFormat="1" applyFont="1" applyFill="1" applyBorder="1" applyAlignment="1">
      <x:alignment wrapText="1"/>
    </x:xf>
    <x:xf numFmtId="0" fontId="5" fillId="2" borderId="1" xfId="0" applyNumberFormat="1" applyFont="1" applyFill="1" applyBorder="1" applyAlignment="1">
      <x:alignment horizontal="center" wrapText="1"/>
    </x:xf>
    <x:xf numFmtId="0" fontId="5" fillId="2" borderId="2" xfId="0" applyNumberFormat="1" applyFont="1" applyFill="1" applyBorder="1" applyAlignment="1">
      <x:alignment horizontal="center" wrapText="1"/>
    </x:xf>
    <x:xf numFmtId="0" fontId="5" fillId="2" borderId="3" xfId="0" applyNumberFormat="1" applyFont="1" applyFill="1" applyBorder="1" applyAlignment="1">
      <x:alignment horizontal="center" wrapText="1"/>
    </x:xf>
    <x:xf numFmtId="0" fontId="5" fillId="2" borderId="1" xfId="0" applyNumberFormat="1" applyFont="1" applyFill="1" applyBorder="1" applyAlignment="1">
      <x:alignment horizontal="center" vertical="center" wrapText="1"/>
    </x:xf>
    <x:xf numFmtId="0" fontId="5" fillId="2" borderId="2" xfId="0" applyNumberFormat="1" applyFont="1" applyFill="1" applyBorder="1" applyAlignment="1">
      <x:alignment horizontal="center" vertical="center" wrapText="1"/>
    </x:xf>
    <x:xf numFmtId="0" fontId="5" fillId="2" borderId="3" xfId="0" applyNumberFormat="1" applyFont="1" applyFill="1" applyBorder="1" applyAlignment="1">
      <x:alignment horizontal="center" vertical="center" wrapText="1"/>
    </x:xf>
    <x:xf numFmtId="0" fontId="0" fillId="4" borderId="0" xfId="0" applyNumberFormat="1" applyFont="1" applyFill="1" applyBorder="1"/>
    <x:xf numFmtId="0" fontId="6" fillId="4" borderId="0" xfId="0" applyNumberFormat="1" applyFont="1" applyFill="1" applyBorder="1"/>
    <x:xf numFmtId="0" fontId="6" fillId="4" borderId="4" xfId="0" applyNumberFormat="1" applyFont="1" applyFill="1" applyBorder="1"/>
    <x:xf numFmtId="0" fontId="6" fillId="4" borderId="5" xfId="0" applyNumberFormat="1" applyFont="1" applyFill="1" applyBorder="1"/>
    <x:xf numFmtId="0" fontId="6" fillId="4" borderId="6" xfId="0" applyNumberFormat="1" applyFont="1" applyFill="1" applyBorder="1"/>
    <x:xf numFmtId="0" fontId="6" fillId="4" borderId="4" xfId="0" applyNumberFormat="1" applyFont="1" applyFill="1" applyBorder="1" applyAlignment="1">
      <x:alignment wrapText="1"/>
    </x:xf>
    <x:xf numFmtId="0" fontId="6" fillId="4" borderId="5" xfId="0" applyNumberFormat="1" applyFont="1" applyFill="1" applyBorder="1" applyAlignment="1">
      <x:alignment wrapText="1"/>
    </x:xf>
    <x:xf numFmtId="0" fontId="6" fillId="4" borderId="6" xfId="0" applyNumberFormat="1" applyFont="1" applyFill="1" applyBorder="1" applyAlignment="1">
      <x:alignment wrapText="1"/>
    </x:xf>
    <x:xf numFmtId="0" fontId="6" fillId="4" borderId="4" xfId="0" applyNumberFormat="1" applyFont="1" applyFill="1" applyBorder="1" applyAlignment="1">
      <x:alignment vertical="center" wrapText="1"/>
    </x:xf>
    <x:xf numFmtId="0" fontId="6" fillId="4" borderId="5" xfId="0" applyNumberFormat="1" applyFont="1" applyFill="1" applyBorder="1" applyAlignment="1">
      <x:alignment vertical="center" wrapText="1"/>
    </x:xf>
    <x:xf numFmtId="0" fontId="6" fillId="4" borderId="6" xfId="0" applyNumberFormat="1" applyFont="1" applyFill="1" applyBorder="1" applyAlignment="1">
      <x:alignment vertical="center" wrapText="1"/>
    </x:xf>
    <x:xf numFmtId="0" fontId="6" fillId="5" borderId="4" xfId="0" applyNumberFormat="1" applyFont="1" applyFill="1" applyBorder="1" applyAlignment="1">
      <x:alignment vertical="center" wrapText="1"/>
    </x:xf>
    <x:xf numFmtId="0" fontId="6" fillId="5" borderId="5" xfId="0" applyNumberFormat="1" applyFont="1" applyFill="1" applyBorder="1" applyAlignment="1">
      <x:alignment vertical="center" wrapText="1"/>
    </x:xf>
    <x:xf numFmtId="0" fontId="6" fillId="5" borderId="6" xfId="0" applyNumberFormat="1" applyFont="1" applyFill="1" applyBorder="1" applyAlignment="1">
      <x:alignment vertical="center" wrapText="1"/>
    </x:xf>
    <x:xf numFmtId="0" fontId="7" fillId="5" borderId="4" xfId="0" applyNumberFormat="1" applyFont="1" applyFill="1" applyBorder="1" applyAlignment="1">
      <x:alignment vertical="center" wrapText="1"/>
    </x:xf>
    <x:xf numFmtId="0" fontId="7" fillId="5" borderId="5" xfId="0" applyNumberFormat="1" applyFont="1" applyFill="1" applyBorder="1" applyAlignment="1">
      <x:alignment vertical="center" wrapText="1"/>
    </x:xf>
    <x:xf numFmtId="0" fontId="7" fillId="5" borderId="6" xfId="0" applyNumberFormat="1" applyFont="1" applyFill="1" applyBorder="1" applyAlignment="1">
      <x:alignment vertical="center" wrapText="1"/>
    </x:xf>
    <x:xf numFmtId="0" fontId="7" fillId="5" borderId="4" xfId="0" applyNumberFormat="1" applyFont="1" applyFill="1" applyBorder="1" applyAlignment="1">
      <x:alignment horizontal="center" vertical="center" wrapText="1"/>
    </x:xf>
    <x:xf numFmtId="0" fontId="7" fillId="5" borderId="5" xfId="0" applyNumberFormat="1" applyFont="1" applyFill="1" applyBorder="1" applyAlignment="1">
      <x:alignment horizontal="center" vertical="center" wrapText="1"/>
    </x:xf>
    <x:xf numFmtId="0" fontId="7" fillId="5" borderId="6" xfId="0" applyNumberFormat="1" applyFont="1" applyFill="1" applyBorder="1" applyAlignment="1">
      <x:alignment horizontal="center" vertical="center" wrapText="1"/>
    </x:xf>
    <x:xf numFmtId="0" fontId="6" fillId="0" borderId="0" xfId="0" applyNumberFormat="1" applyFont="1" applyFill="1" applyBorder="1"/>
    <x:xf numFmtId="0" fontId="6" fillId="0" borderId="4" xfId="0" applyNumberFormat="1" applyFont="1" applyFill="1" applyBorder="1"/>
    <x:xf numFmtId="0" fontId="6" fillId="0" borderId="5" xfId="0" applyNumberFormat="1" applyFont="1" applyFill="1" applyBorder="1"/>
    <x:xf numFmtId="0" fontId="6" fillId="0" borderId="6" xfId="0" applyNumberFormat="1" applyFont="1" applyFill="1" applyBorder="1"/>
    <x:xf numFmtId="0" fontId="6" fillId="0" borderId="4" xfId="0" applyNumberFormat="1" applyFont="1" applyFill="1" applyBorder="1" applyAlignment="1">
      <x:alignment wrapText="1"/>
    </x:xf>
    <x:xf numFmtId="0" fontId="6" fillId="0" borderId="5" xfId="0" applyNumberFormat="1" applyFont="1" applyFill="1" applyBorder="1" applyAlignment="1">
      <x:alignment wrapText="1"/>
    </x:xf>
    <x:xf numFmtId="0" fontId="6" fillId="0" borderId="6" xfId="0" applyNumberFormat="1" applyFont="1" applyFill="1" applyBorder="1" applyAlignment="1">
      <x:alignment wrapText="1"/>
    </x:xf>
    <x:xf numFmtId="0" fontId="6" fillId="0" borderId="4" xfId="0" applyNumberFormat="1" applyFont="1" applyFill="1" applyBorder="1" applyAlignment="1">
      <x:alignment vertical="center" wrapText="1"/>
    </x:xf>
    <x:xf numFmtId="0" fontId="6" fillId="0" borderId="5" xfId="0" applyNumberFormat="1" applyFont="1" applyFill="1" applyBorder="1" applyAlignment="1">
      <x:alignment vertical="center" wrapText="1"/>
    </x:xf>
    <x:xf numFmtId="0" fontId="6" fillId="0" borderId="6" xfId="0" applyNumberFormat="1" applyFont="1" applyFill="1" applyBorder="1" applyAlignment="1">
      <x:alignment vertical="center" wrapText="1"/>
    </x:xf>
    <x:xf numFmtId="0" fontId="6" fillId="3" borderId="4" xfId="0" applyNumberFormat="1" applyFont="1" applyFill="1" applyBorder="1" applyAlignment="1">
      <x:alignment vertical="center" wrapText="1"/>
    </x:xf>
    <x:xf numFmtId="0" fontId="6" fillId="3" borderId="5" xfId="0" applyNumberFormat="1" applyFont="1" applyFill="1" applyBorder="1" applyAlignment="1">
      <x:alignment vertical="center" wrapText="1"/>
    </x:xf>
    <x:xf numFmtId="0" fontId="6" fillId="3" borderId="6" xfId="0" applyNumberFormat="1" applyFont="1" applyFill="1" applyBorder="1" applyAlignment="1">
      <x:alignment vertical="center" wrapText="1"/>
    </x:xf>
    <x:xf numFmtId="0" fontId="4" fillId="3" borderId="4" xfId="0" applyNumberFormat="1" applyFont="1" applyFill="1" applyBorder="1" applyAlignment="1">
      <x:alignment vertical="center" wrapText="1"/>
    </x:xf>
    <x:xf numFmtId="0" fontId="4" fillId="3" borderId="5" xfId="0" applyNumberFormat="1" applyFont="1" applyFill="1" applyBorder="1" applyAlignment="1">
      <x:alignment vertical="center" wrapText="1"/>
    </x:xf>
    <x:xf numFmtId="0" fontId="4" fillId="3" borderId="6" xfId="0" applyNumberFormat="1" applyFont="1" applyFill="1" applyBorder="1" applyAlignment="1">
      <x:alignment vertical="center" wrapText="1"/>
    </x:xf>
    <x:xf numFmtId="0" fontId="4" fillId="3" borderId="4" xfId="0" applyNumberFormat="1" applyFont="1" applyFill="1" applyBorder="1" applyAlignment="1">
      <x:alignment horizontal="center" vertical="center" wrapText="1"/>
    </x:xf>
    <x:xf numFmtId="0" fontId="4" fillId="3" borderId="5" xfId="0" applyNumberFormat="1" applyFont="1" applyFill="1" applyBorder="1" applyAlignment="1">
      <x:alignment horizontal="center" vertical="center" wrapText="1"/>
    </x:xf>
    <x:xf numFmtId="0" fontId="4" fillId="3" borderId="6" xfId="0" applyNumberFormat="1" applyFont="1" applyFill="1" applyBorder="1" applyAlignment="1">
      <x:alignment horizontal="center" vertical="center" wrapText="1"/>
    </x:xf>
    <x:xf numFmtId="0" fontId="8" fillId="0" borderId="4" xfId="0" applyNumberFormat="1" applyFont="1" applyFill="1" applyBorder="1" applyAlignment="1">
      <x:alignment vertical="center" wrapText="1"/>
    </x:xf>
    <x:xf numFmtId="0" fontId="8" fillId="0" borderId="5" xfId="0" applyNumberFormat="1" applyFont="1" applyFill="1" applyBorder="1" applyAlignment="1">
      <x:alignment vertical="center" wrapText="1"/>
    </x:xf>
    <x:xf numFmtId="0" fontId="8" fillId="0" borderId="6" xfId="0" applyNumberFormat="1" applyFont="1" applyFill="1" applyBorder="1" applyAlignment="1">
      <x:alignment vertical="center" wrapText="1"/>
    </x:xf>
    <x:xf numFmtId="0" fontId="0" fillId="6" borderId="0" xfId="0" applyNumberFormat="1" applyFont="1" applyFill="1" applyBorder="1"/>
    <x:xf numFmtId="0" fontId="9" fillId="6" borderId="0" xfId="0" applyNumberFormat="1" applyFont="1" applyFill="1" applyBorder="1"/>
    <x:xf numFmtId="0" fontId="9" fillId="6" borderId="7" xfId="0" applyNumberFormat="1" applyFont="1" applyFill="1" applyBorder="1"/>
    <x:xf numFmtId="0" fontId="9" fillId="6" borderId="7" xfId="0" applyNumberFormat="1" applyFont="1" applyFill="1" applyBorder="1" applyAlignment="1">
      <x:alignment vertical="center"/>
    </x:xf>
    <x:xf numFmtId="0" fontId="10" fillId="3" borderId="0" xfId="0" applyNumberFormat="1" applyFont="1" applyFill="1" applyBorder="1"/>
    <x:xf numFmtId="0" fontId="10" fillId="3" borderId="7" xfId="0" applyNumberFormat="1" applyFont="1" applyFill="1" applyBorder="1"/>
    <x:xf numFmtId="0" fontId="10" fillId="3" borderId="7" xfId="0" applyNumberFormat="1" applyFont="1" applyFill="1" applyBorder="1" applyAlignment="1">
      <x:alignment vertical="center"/>
    </x:xf>
    <x:xf numFmtId="0" fontId="0" fillId="7" borderId="0" xfId="0" applyNumberFormat="1" applyFont="1" applyFill="1" applyBorder="1"/>
    <x:xf numFmtId="0" fontId="6" fillId="7" borderId="0" xfId="0" applyNumberFormat="1" applyFont="1" applyFill="1" applyBorder="1"/>
    <x:xf numFmtId="0" fontId="6" fillId="7" borderId="7" xfId="0" applyNumberFormat="1" applyFont="1" applyFill="1" applyBorder="1"/>
    <x:xf numFmtId="0" fontId="6" fillId="7" borderId="7" xfId="0" applyNumberFormat="1" applyFont="1" applyFill="1" applyBorder="1" applyAlignment="1">
      <x:alignment vertical="center"/>
    </x:xf>
    <x:xf numFmtId="0" fontId="0" fillId="8" borderId="0" xfId="0" applyNumberFormat="1" applyFont="1" applyFill="1" applyBorder="1"/>
    <x:xf numFmtId="0" fontId="11" fillId="8" borderId="0" xfId="0" applyNumberFormat="1" applyFont="1" applyFill="1" applyBorder="1"/>
    <x:xf numFmtId="0" fontId="11" fillId="8" borderId="7" xfId="0" applyNumberFormat="1" applyFont="1" applyFill="1" applyBorder="1"/>
    <x:xf numFmtId="0" fontId="11" fillId="8" borderId="7" xfId="0" applyNumberFormat="1" applyFont="1" applyFill="1" applyBorder="1" applyAlignment="1">
      <x:alignment horizontal="center"/>
    </x:xf>
    <x:xf numFmtId="0" fontId="11" fillId="8" borderId="7" xfId="0" applyNumberFormat="1" applyFont="1" applyFill="1" applyBorder="1" applyAlignment="1">
      <x:alignment horizontal="center" vertical="center"/>
    </x:xf>
    <x:xf numFmtId="0" fontId="12" fillId="7" borderId="0" xfId="0" applyNumberFormat="1" applyFont="1" applyFill="1" applyBorder="1"/>
    <x:xf numFmtId="0" fontId="12" fillId="7" borderId="8" xfId="0" applyNumberFormat="1" applyFont="1" applyFill="1" applyBorder="1"/>
    <x:xf numFmtId="0" fontId="12" fillId="7" borderId="6" xfId="0" applyNumberFormat="1" applyFont="1" applyFill="1" applyBorder="1"/>
    <x:xf numFmtId="0" fontId="12" fillId="7" borderId="9" xfId="0" applyNumberFormat="1" applyFont="1" applyFill="1" applyBorder="1"/>
    <x:xf numFmtId="0" fontId="12" fillId="7" borderId="10" xfId="0" applyNumberFormat="1" applyFont="1" applyFill="1" applyBorder="1"/>
    <x:xf numFmtId="0" fontId="12" fillId="7" borderId="4" xfId="0" applyNumberFormat="1" applyFont="1" applyFill="1" applyBorder="1"/>
    <x:xf numFmtId="0" fontId="12" fillId="7" borderId="11" xfId="0" applyNumberFormat="1" applyFont="1" applyFill="1" applyBorder="1"/>
    <x:xf numFmtId="0" fontId="12" fillId="7" borderId="8" xfId="0" applyNumberFormat="1" applyFont="1" applyFill="1" applyBorder="1" applyAlignment="1">
      <x:alignment wrapText="1"/>
    </x:xf>
    <x:xf numFmtId="0" fontId="12" fillId="7" borderId="6" xfId="0" applyNumberFormat="1" applyFont="1" applyFill="1" applyBorder="1" applyAlignment="1">
      <x:alignment wrapText="1"/>
    </x:xf>
    <x:xf numFmtId="0" fontId="12" fillId="7" borderId="9" xfId="0" applyNumberFormat="1" applyFont="1" applyFill="1" applyBorder="1" applyAlignment="1">
      <x:alignment wrapText="1"/>
    </x:xf>
    <x:xf numFmtId="0" fontId="12" fillId="7" borderId="10" xfId="0" applyNumberFormat="1" applyFont="1" applyFill="1" applyBorder="1" applyAlignment="1">
      <x:alignment wrapText="1"/>
    </x:xf>
    <x:xf numFmtId="0" fontId="12" fillId="7" borderId="4" xfId="0" applyNumberFormat="1" applyFont="1" applyFill="1" applyBorder="1" applyAlignment="1">
      <x:alignment wrapText="1"/>
    </x:xf>
    <x:xf numFmtId="0" fontId="12" fillId="7" borderId="11" xfId="0" applyNumberFormat="1" applyFont="1" applyFill="1" applyBorder="1" applyAlignment="1">
      <x:alignment wrapText="1"/>
    </x:xf>
    <x:xf numFmtId="0" fontId="12" fillId="7" borderId="8" xfId="0" applyNumberFormat="1" applyFont="1" applyFill="1" applyBorder="1" applyAlignment="1">
      <x:alignment horizontal="center" wrapText="1"/>
    </x:xf>
    <x:xf numFmtId="0" fontId="12" fillId="7" borderId="6" xfId="0" applyNumberFormat="1" applyFont="1" applyFill="1" applyBorder="1" applyAlignment="1">
      <x:alignment horizontal="center" wrapText="1"/>
    </x:xf>
    <x:xf numFmtId="0" fontId="12" fillId="7" borderId="9" xfId="0" applyNumberFormat="1" applyFont="1" applyFill="1" applyBorder="1" applyAlignment="1">
      <x:alignment horizontal="center" wrapText="1"/>
    </x:xf>
    <x:xf numFmtId="0" fontId="12" fillId="7" borderId="10" xfId="0" applyNumberFormat="1" applyFont="1" applyFill="1" applyBorder="1" applyAlignment="1">
      <x:alignment horizontal="center" wrapText="1"/>
    </x:xf>
    <x:xf numFmtId="0" fontId="12" fillId="7" borderId="4" xfId="0" applyNumberFormat="1" applyFont="1" applyFill="1" applyBorder="1" applyAlignment="1">
      <x:alignment horizontal="center" wrapText="1"/>
    </x:xf>
    <x:xf numFmtId="0" fontId="12" fillId="7" borderId="11" xfId="0" applyNumberFormat="1" applyFont="1" applyFill="1" applyBorder="1" applyAlignment="1">
      <x:alignment horizontal="center" wrapText="1"/>
    </x:xf>
    <x:xf numFmtId="0" fontId="12" fillId="7" borderId="8" xfId="0" applyNumberFormat="1" applyFont="1" applyFill="1" applyBorder="1" applyAlignment="1">
      <x:alignment horizontal="center" vertical="center" wrapText="1"/>
    </x:xf>
    <x:xf numFmtId="0" fontId="12" fillId="7" borderId="6" xfId="0" applyNumberFormat="1" applyFont="1" applyFill="1" applyBorder="1" applyAlignment="1">
      <x:alignment horizontal="center" vertical="center" wrapText="1"/>
    </x:xf>
    <x:xf numFmtId="0" fontId="12" fillId="7" borderId="9" xfId="0" applyNumberFormat="1" applyFont="1" applyFill="1" applyBorder="1" applyAlignment="1">
      <x:alignment horizontal="center" vertical="center" wrapText="1"/>
    </x:xf>
    <x:xf numFmtId="0" fontId="12" fillId="7" borderId="10" xfId="0" applyNumberFormat="1" applyFont="1" applyFill="1" applyBorder="1" applyAlignment="1">
      <x:alignment horizontal="center" vertical="center" wrapText="1"/>
    </x:xf>
    <x:xf numFmtId="0" fontId="12" fillId="7" borderId="4" xfId="0" applyNumberFormat="1" applyFont="1" applyFill="1" applyBorder="1" applyAlignment="1">
      <x:alignment horizontal="center" vertical="center" wrapText="1"/>
    </x:xf>
    <x:xf numFmtId="0" fontId="12" fillId="7" borderId="11" xfId="0" applyNumberFormat="1" applyFont="1" applyFill="1" applyBorder="1" applyAlignment="1">
      <x:alignment horizontal="center" vertical="center" wrapText="1"/>
    </x:xf>
    <x:xf numFmtId="0" fontId="13" fillId="2" borderId="0" xfId="0" applyNumberFormat="1" applyFont="1" applyFill="1" applyBorder="1"/>
    <x:xf numFmtId="0" fontId="13" fillId="2" borderId="0" xfId="0" applyNumberFormat="1" applyFont="1" applyFill="1" applyBorder="1" applyAlignment="1">
      <x:alignment horizontal="center"/>
    </x:xf>
    <x:xf numFmtId="0" fontId="13" fillId="2" borderId="0" xfId="0" applyNumberFormat="1" applyFont="1" applyFill="1" applyBorder="1" applyAlignment="1">
      <x:alignment horizontal="center" vertical="center"/>
    </x:xf>
    <x:xf numFmtId="0" fontId="6" fillId="0" borderId="4" xfId="0" applyNumberFormat="1" applyFont="1" applyFill="1" applyBorder="1" applyAlignment="1">
      <x:alignment vertical="center"/>
    </x:xf>
    <x:xf numFmtId="0" fontId="6" fillId="0" borderId="5" xfId="0" applyNumberFormat="1" applyFont="1" applyFill="1" applyBorder="1" applyAlignment="1">
      <x:alignment vertical="center"/>
    </x:xf>
    <x:xf numFmtId="0" fontId="6" fillId="0" borderId="6" xfId="0" applyNumberFormat="1" applyFont="1" applyFill="1" applyBorder="1" applyAlignment="1">
      <x:alignment vertical="center"/>
    </x:xf>
    <x:xf numFmtId="0" fontId="6" fillId="0" borderId="4" xfId="0" applyNumberFormat="1" applyFont="1" applyFill="1" applyBorder="1" applyAlignment="1">
      <x:alignment horizontal="center" vertical="center"/>
    </x:xf>
    <x:xf numFmtId="0" fontId="6" fillId="0" borderId="5" xfId="0" applyNumberFormat="1" applyFont="1" applyFill="1" applyBorder="1" applyAlignment="1">
      <x:alignment horizontal="center" vertical="center"/>
    </x:xf>
    <x:xf numFmtId="0" fontId="6" fillId="0" borderId="6" xfId="0" applyNumberFormat="1" applyFont="1" applyFill="1" applyBorder="1" applyAlignment="1">
      <x:alignment horizontal="center" vertical="center"/>
    </x:xf>
    <x:xf numFmtId="0" fontId="6" fillId="0" borderId="4" xfId="0" applyNumberFormat="1" applyFont="1" applyFill="1" applyBorder="1" applyAlignment="1">
      <x:alignment horizontal="center" vertical="center" wrapText="1"/>
    </x:xf>
    <x:xf numFmtId="0" fontId="6" fillId="0" borderId="5" xfId="0" applyNumberFormat="1" applyFont="1" applyFill="1" applyBorder="1" applyAlignment="1">
      <x:alignment horizontal="center" vertical="center" wrapText="1"/>
    </x:xf>
    <x:xf numFmtId="0" fontId="6" fillId="0" borderId="6" xfId="0" applyNumberFormat="1" applyFont="1" applyFill="1" applyBorder="1" applyAlignment="1">
      <x:alignment horizontal="center" vertical="center" wrapText="1"/>
    </x:xf>
    <x:xf numFmtId="0" fontId="12" fillId="3" borderId="0" xfId="0" applyNumberFormat="1" applyFont="1" applyFill="1" applyBorder="1"/>
    <x:xf numFmtId="0" fontId="12" fillId="3" borderId="0" xfId="0" applyNumberFormat="1" applyFont="1" applyFill="1" applyBorder="1" applyAlignment="1">
      <x:alignment wrapText="1"/>
    </x:xf>
    <x:xf numFmtId="0" fontId="14" fillId="3" borderId="0" xfId="0" applyNumberFormat="1" applyFont="1" applyFill="1" applyBorder="1"/>
    <x:xf numFmtId="0" fontId="14" fillId="3" borderId="0" xfId="0" applyNumberFormat="1" applyFont="1" applyFill="1" applyBorder="1" applyAlignment="1">
      <x:alignment wrapText="1"/>
    </x:xf>
    <x:xf numFmtId="0" fontId="14" fillId="3" borderId="0" xfId="0" applyNumberFormat="1" applyFont="1" applyFill="1" applyBorder="1" applyAlignment="1">
      <x:alignment horizontal="center" wrapText="1"/>
    </x:xf>
    <x:xf numFmtId="0" fontId="14" fillId="3" borderId="0" xfId="0" applyNumberFormat="1" applyFont="1" applyFill="1" applyBorder="1" applyAlignment="1">
      <x:alignment horizontal="center" vertical="center" wrapText="1"/>
    </x:xf>
    <x:xf numFmtId="0" fontId="6" fillId="6" borderId="4" xfId="0" applyNumberFormat="1" applyFont="1" applyFill="1" applyBorder="1" applyAlignment="1">
      <x:alignment vertical="center"/>
    </x:xf>
    <x:xf numFmtId="0" fontId="6" fillId="6" borderId="5" xfId="0" applyNumberFormat="1" applyFont="1" applyFill="1" applyBorder="1" applyAlignment="1">
      <x:alignment vertical="center"/>
    </x:xf>
    <x:xf numFmtId="0" fontId="9" fillId="6" borderId="4" xfId="0" applyNumberFormat="1" applyFont="1" applyFill="1" applyBorder="1" applyAlignment="1">
      <x:alignment vertical="center"/>
    </x:xf>
    <x:xf numFmtId="0" fontId="9" fillId="6" borderId="5" xfId="0" applyNumberFormat="1" applyFont="1" applyFill="1" applyBorder="1" applyAlignment="1">
      <x:alignment vertical="center"/>
    </x:xf>
    <x:xf numFmtId="0" fontId="6" fillId="7" borderId="4" xfId="0" applyNumberFormat="1" applyFont="1" applyFill="1" applyBorder="1" applyAlignment="1">
      <x:alignment vertical="center"/>
    </x:xf>
    <x:xf numFmtId="0" fontId="6" fillId="7" borderId="5" xfId="0" applyNumberFormat="1" applyFont="1" applyFill="1" applyBorder="1" applyAlignment="1">
      <x:alignment vertical="center"/>
    </x:xf>
    <x:xf numFmtId="0" fontId="6" fillId="3" borderId="5" xfId="0" applyNumberFormat="1" applyFont="1" applyFill="1" applyBorder="1" applyAlignment="1">
      <x:alignment vertical="center"/>
    </x:xf>
    <x:xf numFmtId="0" fontId="6" fillId="3" borderId="6" xfId="0" applyNumberFormat="1" applyFont="1" applyFill="1" applyBorder="1" applyAlignment="1">
      <x:alignment vertical="center"/>
    </x:xf>
    <x:xf numFmtId="0" fontId="10" fillId="3" borderId="5" xfId="0" applyNumberFormat="1" applyFont="1" applyFill="1" applyBorder="1" applyAlignment="1">
      <x:alignment vertical="center"/>
    </x:xf>
    <x:xf numFmtId="0" fontId="10" fillId="3" borderId="6" xfId="0" applyNumberFormat="1" applyFont="1" applyFill="1" applyBorder="1" applyAlignment="1">
      <x:alignment vertical="center"/>
    </x:xf>
    <x:xf numFmtId="200" fontId="9" fillId="6" borderId="7" xfId="0" applyNumberFormat="1" applyFont="1" applyFill="1" applyBorder="1" applyAlignment="1">
      <x:alignment vertical="center"/>
    </x:xf>
    <x:xf numFmtId="200" fontId="6" fillId="7" borderId="7" xfId="0" applyNumberFormat="1" applyFont="1" applyFill="1" applyBorder="1" applyAlignment="1">
      <x:alignment vertical="center"/>
    </x:xf>
    <x:xf numFmtId="200" fontId="10" fillId="3" borderId="7" xfId="0" applyNumberFormat="1" applyFont="1" applyFill="1" applyBorder="1" applyAlignment="1">
      <x:alignment vertical="center"/>
    </x:xf>
    <x:xf numFmtId="0" fontId="15" fillId="0" borderId="6" xfId="0" applyNumberFormat="1" applyFont="1" applyFill="1" applyBorder="1" applyAlignment="1">
      <x:alignment vertical="center"/>
    </x:xf>
    <x:xf numFmtId="200" fontId="15" fillId="3" borderId="7" xfId="0" applyNumberFormat="1" applyFont="1" applyFill="1" applyBorder="1" applyAlignment="1">
      <x:alignment vertical="center"/>
    </x:xf>
    <x:xf numFmtId="201" fontId="9" fillId="6" borderId="7" xfId="0" applyNumberFormat="1" applyFont="1" applyFill="1" applyBorder="1" applyAlignment="1">
      <x:alignment vertical="center"/>
    </x:xf>
    <x:xf numFmtId="201" fontId="6" fillId="7" borderId="7" xfId="0" applyNumberFormat="1" applyFont="1" applyFill="1" applyBorder="1" applyAlignment="1">
      <x:alignment vertical="center"/>
    </x:xf>
    <x:xf numFmtId="0" fontId="12" fillId="7" borderId="0" xfId="0" applyNumberFormat="1" applyFont="1" applyFill="1" applyBorder="1" applyAlignment="1">
      <x:alignment wrapText="1"/>
    </x:xf>
    <x:xf numFmtId="202" fontId="9" fillId="6" borderId="7" xfId="0" applyNumberFormat="1" applyFont="1" applyFill="1" applyBorder="1" applyAlignment="1">
      <x:alignment vertical="center"/>
    </x:xf>
    <x:xf numFmtId="202" fontId="6" fillId="7" borderId="7" xfId="0" applyNumberFormat="1" applyFont="1" applyFill="1" applyBorder="1" applyAlignment="1">
      <x:alignment vertical="center"/>
    </x:xf>
    <x:xf numFmtId="201" fontId="10" fillId="3" borderId="7" xfId="0" applyNumberFormat="1" applyFont="1" applyFill="1" applyBorder="1" applyAlignment="1">
      <x:alignment vertical="center"/>
    </x:xf>
    <x:xf numFmtId="203" fontId="10" fillId="3" borderId="7" xfId="0" applyNumberFormat="1" applyFont="1" applyFill="1" applyBorder="1" applyAlignment="1">
      <x:alignment vertical="center"/>
    </x:xf>
    <x:xf numFmtId="0" fontId="6" fillId="8" borderId="5" xfId="0" applyNumberFormat="1" applyFont="1" applyFill="1" applyBorder="1" applyAlignment="1">
      <x:alignment vertical="center"/>
    </x:xf>
    <x:xf numFmtId="203" fontId="10" fillId="8" borderId="7" xfId="0" applyNumberFormat="1" applyFont="1" applyFill="1" applyBorder="1" applyAlignment="1">
      <x:alignment vertical="center"/>
    </x:xf>
    <x:xf numFmtId="0" fontId="15" fillId="8" borderId="5" xfId="0" applyNumberFormat="1" applyFont="1" applyFill="1" applyBorder="1" applyAlignment="1">
      <x:alignment vertical="center"/>
    </x:xf>
    <x:xf numFmtId="203" fontId="15" fillId="8" borderId="7" xfId="0" applyNumberFormat="1" applyFont="1" applyFill="1" applyBorder="1" applyAlignment="1">
      <x:alignment vertical="center"/>
    </x:xf>
    <x:xf numFmtId="0" fontId="15" fillId="8" borderId="7" xfId="0" applyNumberFormat="1" applyFont="1" applyFill="1" applyBorder="1" applyAlignment="1">
      <x:alignment vertical="center"/>
    </x:xf>
    <x:xf numFmtId="203" fontId="9" fillId="6" borderId="7" xfId="0" applyNumberFormat="1" applyFont="1" applyFill="1" applyBorder="1" applyAlignment="1">
      <x:alignment vertical="center"/>
    </x:xf>
    <x:xf numFmtId="203" fontId="6" fillId="7" borderId="7" xfId="0" applyNumberFormat="1" applyFont="1" applyFill="1" applyBorder="1" applyAlignment="1">
      <x:alignment vertical="center"/>
    </x:xf>
    <x:xf numFmtId="202" fontId="10" fillId="3" borderId="7" xfId="0" applyNumberFormat="1" applyFont="1" applyFill="1" applyBorder="1" applyAlignment="1">
      <x:alignment vertical="center"/>
    </x:xf>
    <x:xf numFmtId="0" fontId="9" fillId="6" borderId="7" xfId="0" applyNumberFormat="1" applyFont="1" applyFill="1" applyBorder="1" applyAlignment="1">
      <x:alignment vertical="center" wrapText="1"/>
    </x:xf>
    <x:xf numFmtId="0" fontId="6" fillId="7" borderId="7" xfId="0" applyNumberFormat="1" applyFont="1" applyFill="1" applyBorder="1" applyAlignment="1">
      <x:alignment vertical="center" wrapText="1"/>
    </x:xf>
    <x:xf numFmtId="0" fontId="6" fillId="7" borderId="6" xfId="0" applyNumberFormat="1" applyFont="1" applyFill="1" applyBorder="1" applyAlignment="1">
      <x:alignment vertical="center"/>
    </x:xf>
    <x:xf numFmtId="0" fontId="12" fillId="7" borderId="6" xfId="0" applyNumberFormat="1" applyFont="1" applyFill="1" applyBorder="1" applyAlignment="1">
      <x:alignment vertical="center"/>
    </x:xf>
    <x:xf numFmtId="0" fontId="12" fillId="7" borderId="6" xfId="0" applyNumberFormat="1" applyFont="1" applyFill="1" applyBorder="1" applyAlignment="1">
      <x:alignment vertical="center" wrapText="1"/>
    </x:xf>
    <x:xf numFmtId="0" fontId="13" fillId="2" borderId="0"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200" fontId="9" fillId="6" borderId="7" xfId="0" applyNumberFormat="1" applyFont="1" applyFill="1" applyBorder="1" applyAlignment="1">
      <x:alignment vertical="center" wrapText="1"/>
    </x:xf>
    <x:xf numFmtId="200" fontId="6" fillId="7" borderId="7" xfId="0" applyNumberFormat="1" applyFont="1" applyFill="1" applyBorder="1" applyAlignment="1">
      <x:alignment vertical="center" wrapText="1"/>
    </x:xf>
    <x:xf numFmtId="200" fontId="10" fillId="3" borderId="7" xfId="0" applyNumberFormat="1" applyFont="1" applyFill="1" applyBorder="1" applyAlignment="1">
      <x:alignment vertical="center" wrapText="1"/>
    </x:xf>
    <x:xf numFmtId="0" fontId="15" fillId="0" borderId="6" xfId="0" applyNumberFormat="1" applyFont="1" applyFill="1" applyBorder="1" applyAlignment="1">
      <x:alignment vertical="center" wrapText="1"/>
    </x:xf>
    <x:xf numFmtId="200" fontId="15" fillId="3" borderId="7" xfId="0" applyNumberFormat="1" applyFont="1" applyFill="1" applyBorder="1" applyAlignment="1">
      <x:alignment vertical="center" wrapText="1"/>
    </x:xf>
    <x:xf numFmtId="201" fontId="9" fillId="6" borderId="7" xfId="0" applyNumberFormat="1" applyFont="1" applyFill="1" applyBorder="1" applyAlignment="1">
      <x:alignment vertical="center" wrapText="1"/>
    </x:xf>
    <x:xf numFmtId="201" fontId="6" fillId="7" borderId="7" xfId="0" applyNumberFormat="1" applyFont="1" applyFill="1" applyBorder="1" applyAlignment="1">
      <x:alignment vertical="center" wrapText="1"/>
    </x:xf>
    <x:xf numFmtId="202" fontId="9" fillId="6" borderId="7" xfId="0" applyNumberFormat="1" applyFont="1" applyFill="1" applyBorder="1" applyAlignment="1">
      <x:alignment vertical="center" wrapText="1"/>
    </x:xf>
    <x:xf numFmtId="202" fontId="6" fillId="7" borderId="7" xfId="0" applyNumberFormat="1" applyFont="1" applyFill="1" applyBorder="1" applyAlignment="1">
      <x:alignment vertical="center" wrapText="1"/>
    </x:xf>
    <x:xf numFmtId="201" fontId="10" fillId="3" borderId="7" xfId="0" applyNumberFormat="1" applyFont="1" applyFill="1" applyBorder="1" applyAlignment="1">
      <x:alignment vertical="center" wrapText="1"/>
    </x:xf>
    <x:xf numFmtId="0" fontId="15" fillId="8" borderId="7" xfId="0" applyNumberFormat="1" applyFont="1" applyFill="1" applyBorder="1" applyAlignment="1">
      <x:alignment vertical="center" wrapText="1"/>
    </x:xf>
    <x:xf numFmtId="203" fontId="15" fillId="8" borderId="7" xfId="0" applyNumberFormat="1" applyFont="1" applyFill="1" applyBorder="1" applyAlignment="1">
      <x:alignment vertical="center" wrapText="1"/>
    </x:xf>
    <x:xf numFmtId="203" fontId="10" fillId="3" borderId="7" xfId="0" applyNumberFormat="1" applyFont="1" applyFill="1" applyBorder="1" applyAlignment="1">
      <x:alignment vertical="center" wrapText="1"/>
    </x:xf>
    <x:xf numFmtId="203" fontId="9" fillId="6" borderId="7" xfId="0" applyNumberFormat="1" applyFont="1" applyFill="1" applyBorder="1" applyAlignment="1">
      <x:alignment vertical="center" wrapText="1"/>
    </x:xf>
    <x:xf numFmtId="203" fontId="6" fillId="7" borderId="7" xfId="0" applyNumberFormat="1" applyFont="1" applyFill="1" applyBorder="1" applyAlignment="1">
      <x:alignment vertical="center" wrapText="1"/>
    </x:xf>
    <x:xf numFmtId="202" fontId="10" fillId="3" borderId="7" xfId="0" applyNumberFormat="1" applyFont="1" applyFill="1" applyBorder="1" applyAlignment="1">
      <x:alignment vertical="center" wrapText="1"/>
    </x:xf>
    <x:xf numFmtId="0" fontId="6" fillId="3" borderId="4" xfId="0" applyNumberFormat="1" applyFont="1" applyFill="1" applyBorder="1" applyAlignment="1">
      <x:alignment vertical="center"/>
    </x:xf>
    <x:xf numFmtId="0" fontId="10" fillId="3" borderId="4" xfId="0" applyNumberFormat="1" applyFont="1" applyFill="1" applyBorder="1" applyAlignment="1">
      <x:alignment vertical="center"/>
    </x:xf>
    <x:xf numFmtId="0" fontId="15" fillId="3" borderId="6" xfId="0" applyNumberFormat="1" applyFont="1" applyFill="1" applyBorder="1" applyAlignment="1">
      <x:alignment vertical="center"/>
    </x:xf>
    <x:xf numFmtId="0" fontId="15" fillId="3" borderId="7" xfId="0" applyNumberFormat="1" applyFont="1" applyFill="1" applyBorder="1" applyAlignment="1">
      <x:alignment vertical="center"/>
    </x:xf>
    <x:xf numFmtId="0" fontId="15" fillId="3" borderId="12" xfId="0" applyNumberFormat="1" applyFont="1" applyFill="1" applyBorder="1" applyAlignment="1">
      <x:alignment vertical="center"/>
    </x:xf>
    <x:xf numFmtId="0" fontId="15" fillId="3" borderId="13" xfId="0" applyNumberFormat="1" applyFont="1" applyFill="1" applyBorder="1" applyAlignment="1">
      <x:alignment vertical="center"/>
    </x:xf>
    <x:xf numFmtId="0" fontId="15" fillId="3" borderId="14" xfId="0" applyNumberFormat="1" applyFont="1" applyFill="1" applyBorder="1" applyAlignment="1">
      <x:alignment vertical="center"/>
    </x:xf>
    <x:xf numFmtId="201" fontId="6" fillId="0" borderId="5" xfId="0" applyNumberFormat="1" applyFont="1" applyFill="1" applyBorder="1" applyAlignment="1">
      <x:alignment vertical="center"/>
    </x:xf>
    <x:xf numFmtId="201" fontId="15" fillId="3" borderId="13" xfId="0" applyNumberFormat="1" applyFont="1" applyFill="1" applyBorder="1" applyAlignment="1">
      <x:alignment vertical="center"/>
    </x:xf>
    <x:xf numFmtId="203" fontId="6" fillId="0" borderId="5" xfId="0" applyNumberFormat="1" applyFont="1" applyFill="1" applyBorder="1" applyAlignment="1">
      <x:alignment vertical="center"/>
    </x:xf>
    <x:xf numFmtId="203" fontId="15" fillId="3" borderId="13" xfId="0" applyNumberFormat="1" applyFont="1" applyFill="1" applyBorder="1" applyAlignment="1">
      <x:alignment vertical="center"/>
    </x:xf>
    <x:xf numFmtId="200" fontId="6" fillId="0" borderId="5" xfId="0" applyNumberFormat="1" applyFont="1" applyFill="1" applyBorder="1" applyAlignment="1">
      <x:alignment vertical="center"/>
    </x:xf>
    <x:xf numFmtId="200" fontId="15" fillId="3" borderId="14" xfId="0" applyNumberFormat="1" applyFont="1" applyFill="1" applyBorder="1" applyAlignment="1">
      <x:alignment vertical="center"/>
    </x:xf>
    <x:xf numFmtId="0" fontId="6" fillId="9" borderId="5" xfId="0" applyNumberFormat="1" applyFont="1" applyFill="1" applyBorder="1" applyAlignment="1">
      <x:alignment vertical="center"/>
    </x:xf>
    <x:xf numFmtId="200" fontId="10" fillId="9" borderId="7" xfId="0" applyNumberFormat="1" applyFont="1" applyFill="1" applyBorder="1" applyAlignment="1">
      <x:alignment vertical="center"/>
    </x:xf>
    <x:xf numFmtId="203" fontId="10" fillId="9" borderId="7" xfId="0" applyNumberFormat="1" applyFont="1" applyFill="1" applyBorder="1" applyAlignment="1">
      <x:alignment vertical="center"/>
    </x:xf>
    <x:xf numFmtId="0" fontId="6" fillId="6" borderId="6" xfId="0" applyNumberFormat="1" applyFont="1" applyFill="1" applyBorder="1" applyAlignment="1">
      <x:alignment vertical="center"/>
    </x:xf>
    <x:xf numFmtId="0" fontId="9" fillId="6" borderId="6" xfId="0" applyNumberFormat="1" applyFont="1" applyFill="1" applyBorder="1" applyAlignment="1">
      <x:alignment vertical="center"/>
    </x:xf>
    <x:xf numFmtId="0" fontId="12" fillId="3" borderId="8" xfId="0" applyNumberFormat="1" applyFont="1" applyFill="1" applyBorder="1"/>
    <x:xf numFmtId="0" fontId="12" fillId="3" borderId="6" xfId="0" applyNumberFormat="1" applyFont="1" applyFill="1" applyBorder="1"/>
    <x:xf numFmtId="0" fontId="12" fillId="3" borderId="9" xfId="0" applyNumberFormat="1" applyFont="1" applyFill="1" applyBorder="1"/>
    <x:xf numFmtId="0" fontId="12" fillId="3" borderId="10" xfId="0" applyNumberFormat="1" applyFont="1" applyFill="1" applyBorder="1"/>
    <x:xf numFmtId="0" fontId="12" fillId="3" borderId="4" xfId="0" applyNumberFormat="1" applyFont="1" applyFill="1" applyBorder="1"/>
    <x:xf numFmtId="0" fontId="12" fillId="3" borderId="11" xfId="0" applyNumberFormat="1" applyFont="1" applyFill="1" applyBorder="1"/>
    <x:xf numFmtId="0" fontId="12" fillId="3" borderId="8" xfId="0" applyNumberFormat="1" applyFont="1" applyFill="1" applyBorder="1" applyAlignment="1">
      <x:alignment wrapText="1"/>
    </x:xf>
    <x:xf numFmtId="0" fontId="12" fillId="3" borderId="6" xfId="0" applyNumberFormat="1" applyFont="1" applyFill="1" applyBorder="1" applyAlignment="1">
      <x:alignment wrapText="1"/>
    </x:xf>
    <x:xf numFmtId="0" fontId="12" fillId="3" borderId="9" xfId="0" applyNumberFormat="1" applyFont="1" applyFill="1" applyBorder="1" applyAlignment="1">
      <x:alignment wrapText="1"/>
    </x:xf>
    <x:xf numFmtId="0" fontId="12" fillId="3" borderId="10" xfId="0" applyNumberFormat="1" applyFont="1" applyFill="1" applyBorder="1" applyAlignment="1">
      <x:alignment wrapText="1"/>
    </x:xf>
    <x:xf numFmtId="0" fontId="12" fillId="3" borderId="4" xfId="0" applyNumberFormat="1" applyFont="1" applyFill="1" applyBorder="1" applyAlignment="1">
      <x:alignment wrapText="1"/>
    </x:xf>
    <x:xf numFmtId="0" fontId="12" fillId="3" borderId="11" xfId="0" applyNumberFormat="1" applyFont="1" applyFill="1" applyBorder="1" applyAlignment="1">
      <x:alignment wrapText="1"/>
    </x:xf>
    <x:xf numFmtId="0" fontId="12" fillId="3" borderId="8" xfId="0" applyNumberFormat="1" applyFont="1" applyFill="1" applyBorder="1" applyAlignment="1">
      <x:alignment vertical="center" wrapText="1"/>
    </x:xf>
    <x:xf numFmtId="0" fontId="12" fillId="3" borderId="6" xfId="0" applyNumberFormat="1" applyFont="1" applyFill="1" applyBorder="1" applyAlignment="1">
      <x:alignment vertical="center" wrapText="1"/>
    </x:xf>
    <x:xf numFmtId="0" fontId="12" fillId="3" borderId="9" xfId="0" applyNumberFormat="1" applyFont="1" applyFill="1" applyBorder="1" applyAlignment="1">
      <x:alignment vertical="center" wrapText="1"/>
    </x:xf>
    <x:xf numFmtId="0" fontId="12" fillId="3" borderId="10" xfId="0" applyNumberFormat="1" applyFont="1" applyFill="1" applyBorder="1" applyAlignment="1">
      <x:alignment vertical="center" wrapText="1"/>
    </x:xf>
    <x:xf numFmtId="0" fontId="12" fillId="3" borderId="4" xfId="0" applyNumberFormat="1" applyFont="1" applyFill="1" applyBorder="1" applyAlignment="1">
      <x:alignment vertical="center" wrapText="1"/>
    </x:xf>
    <x:xf numFmtId="0" fontId="12" fillId="3" borderId="11" xfId="0" applyNumberFormat="1" applyFont="1" applyFill="1" applyBorder="1" applyAlignment="1">
      <x:alignment vertical="center" wrapText="1"/>
    </x:xf>
    <x:xf numFmtId="201" fontId="6" fillId="0" borderId="5" xfId="0" applyNumberFormat="1" applyFont="1" applyFill="1" applyBorder="1" applyAlignment="1">
      <x:alignment vertical="center" wrapText="1"/>
    </x:xf>
    <x:xf numFmtId="203" fontId="6" fillId="0" borderId="5" xfId="0" applyNumberFormat="1" applyFont="1" applyFill="1" applyBorder="1" applyAlignment="1">
      <x:alignment vertical="center" wrapText="1"/>
    </x:xf>
    <x:xf numFmtId="200" fontId="6" fillId="0" borderId="5" xfId="0" applyNumberFormat="1" applyFont="1" applyFill="1" applyBorder="1" applyAlignment="1">
      <x:alignment vertical="center" wrapText="1"/>
    </x:xf>
    <x:xf numFmtId="0" fontId="15" fillId="3" borderId="12" xfId="0" applyNumberFormat="1" applyFont="1" applyFill="1" applyBorder="1" applyAlignment="1">
      <x:alignment vertical="center" wrapText="1"/>
    </x:xf>
    <x:xf numFmtId="201" fontId="15" fillId="3" borderId="13" xfId="0" applyNumberFormat="1" applyFont="1" applyFill="1" applyBorder="1" applyAlignment="1">
      <x:alignment vertical="center" wrapText="1"/>
    </x:xf>
    <x:xf numFmtId="203" fontId="15" fillId="3" borderId="13" xfId="0" applyNumberFormat="1" applyFont="1" applyFill="1" applyBorder="1" applyAlignment="1">
      <x:alignment vertical="center" wrapText="1"/>
    </x:xf>
    <x:xf numFmtId="200" fontId="15" fillId="3" borderId="14" xfId="0" applyNumberFormat="1" applyFont="1" applyFill="1" applyBorder="1" applyAlignment="1">
      <x:alignment vertical="center" wrapText="1"/>
    </x:xf>
    <x:xf numFmtId="0" fontId="6" fillId="9" borderId="5" xfId="0" applyNumberFormat="1" applyFont="1" applyFill="1" applyBorder="1" applyAlignment="1">
      <x:alignment vertical="center" wrapText="1"/>
    </x:xf>
    <x:xf numFmtId="200" fontId="10" fillId="9" borderId="7" xfId="0" applyNumberFormat="1" applyFont="1" applyFill="1" applyBorder="1" applyAlignment="1">
      <x:alignment vertical="center" wrapText="1"/>
    </x:xf>
    <x:xf numFmtId="203" fontId="10" fillId="9" borderId="7" xfId="0" applyNumberFormat="1" applyFont="1" applyFill="1" applyBorder="1" applyAlignment="1">
      <x:alignment vertical="center" wrapText="1"/>
    </x:xf>
    <x:xf numFmtId="0" fontId="9" fillId="6" borderId="7" xfId="0" applyNumberFormat="1" applyFont="1" applyFill="1" applyBorder="1" applyAlignment="1">
      <x:alignment vertical="center" wrapText="1"/>
    </x:xf>
    <x:xf numFmtId="202" fontId="9" fillId="6" borderId="7" xfId="0" applyNumberFormat="1" applyFont="1" applyFill="1" applyBorder="1" applyAlignment="1">
      <x:alignment vertical="center" wrapText="1"/>
    </x:xf>
    <x:xf numFmtId="200" fontId="9" fillId="6" borderId="7" xfId="0" applyNumberFormat="1" applyFont="1" applyFill="1" applyBorder="1" applyAlignment="1">
      <x:alignment vertical="center" wrapText="1"/>
    </x:xf>
    <x:xf numFmtId="201" fontId="9" fillId="6" borderId="7" xfId="0" applyNumberFormat="1" applyFont="1" applyFill="1" applyBorder="1" applyAlignment="1">
      <x:alignment vertical="center" wrapText="1"/>
    </x:xf>
    <x:xf numFmtId="203" fontId="9" fillId="6" borderId="7" xfId="0" applyNumberFormat="1" applyFont="1" applyFill="1" applyBorder="1" applyAlignment="1">
      <x:alignment vertical="center" wrapText="1"/>
    </x:xf>
    <x:xf numFmtId="0" fontId="9" fillId="6" borderId="7" xfId="0" applyNumberFormat="1" applyFont="1" applyFill="1" applyBorder="1" applyAlignment="1">
      <x:alignment horizontal="center" vertical="center" wrapText="1"/>
    </x:xf>
    <x:xf numFmtId="0" fontId="6" fillId="7" borderId="7" xfId="0" applyNumberFormat="1" applyFont="1" applyFill="1" applyBorder="1" applyAlignment="1">
      <x:alignment horizontal="center" vertical="center" wrapText="1"/>
    </x:xf>
    <x:xf numFmtId="0" fontId="15" fillId="0" borderId="15" xfId="0" applyNumberFormat="1" applyFont="1" applyFill="1" applyBorder="1" applyAlignment="1">
      <x:alignment vertical="center" wrapText="1"/>
    </x:xf>
    <x:xf numFmtId="0" fontId="6" fillId="0" borderId="15" xfId="0" applyNumberFormat="1" applyFont="1" applyFill="1" applyBorder="1" applyAlignment="1">
      <x:alignment vertical="center" wrapText="1"/>
    </x:xf>
    <x:xf applyProtection="1" numFmtId="0" fontId="9" fillId="6" borderId="7" xfId="0" applyNumberFormat="1" applyFont="1" applyFill="1" applyBorder="1" applyAlignment="1">
      <x:alignment vertical="center" wrapText="1"/>
      <x:protection locked="0"/>
    </x:xf>
    <x:xf applyProtection="1" numFmtId="202" fontId="9" fillId="6" borderId="7" xfId="0" applyNumberFormat="1" applyFont="1" applyFill="1" applyBorder="1" applyAlignment="1">
      <x:alignment vertical="center" wrapText="1"/>
      <x:protection locked="0"/>
    </x:xf>
    <x:xf applyProtection="1" numFmtId="200" fontId="9" fillId="6" borderId="7" xfId="0" applyNumberFormat="1" applyFont="1" applyFill="1" applyBorder="1" applyAlignment="1">
      <x:alignment vertical="center" wrapText="1"/>
      <x:protection locked="0"/>
    </x:xf>
    <x:xf applyProtection="1" numFmtId="201" fontId="9" fillId="6" borderId="7" xfId="0" applyNumberFormat="1" applyFont="1" applyFill="1" applyBorder="1" applyAlignment="1">
      <x:alignment vertical="center" wrapText="1"/>
      <x:protection locked="0"/>
    </x:xf>
    <x:xf applyProtection="1" numFmtId="203" fontId="9" fillId="6" borderId="7" xfId="0" applyNumberFormat="1" applyFont="1" applyFill="1" applyBorder="1" applyAlignment="1">
      <x:alignment vertical="center" wrapText="1"/>
      <x:protection locked="0"/>
    </x:xf>
    <x:xf applyProtection="1" numFmtId="0" fontId="9" fillId="6" borderId="7" xfId="0" applyNumberFormat="1" applyFont="1" applyFill="1" applyBorder="1" applyAlignment="1">
      <x:alignment horizontal="center" vertical="center" wrapText="1"/>
      <x:protection locked="0"/>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2e8e16216b54352" /><Relationship Type="http://schemas.openxmlformats.org/officeDocument/2006/relationships/theme" Target="/xl/theme/theme1.xml" Id="R55299147f02e42c7" /><Relationship Type="http://schemas.openxmlformats.org/officeDocument/2006/relationships/sharedStrings" Target="/xl/sharedStrings.xml" Id="R9f0f307dfc634641" /><Relationship Type="http://schemas.openxmlformats.org/officeDocument/2006/relationships/worksheet" Target="/xl/worksheets/sheet1.xml" Id="R640b22b59d6d42fd" /><Relationship Type="http://schemas.openxmlformats.org/officeDocument/2006/relationships/worksheet" Target="/xl/worksheets/sheet2.xml" Id="Rd74b703c95234816" /><Relationship Type="http://schemas.openxmlformats.org/officeDocument/2006/relationships/worksheet" Target="/xl/worksheets/sheet3.xml" Id="R4bbffd72901d4e8c" /><Relationship Type="http://schemas.openxmlformats.org/officeDocument/2006/relationships/worksheet" Target="/xl/worksheets/sheet4.xml" Id="Rd1726784441940bc" /><Relationship Type="http://schemas.openxmlformats.org/officeDocument/2006/relationships/worksheet" Target="/xl/worksheets/sheet5.xml" Id="Ra4618d570dc04d3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8" hidden="0" customWidth="1"/>
    <x:col min="2" max="2" width="23" hidden="0" customWidth="1"/>
    <x:col min="3" max="3" width="16" hidden="0" customWidth="1"/>
    <x:col min="4" max="4" width="16" hidden="0" customWidth="1"/>
    <x:col min="5" max="5" width="8" hidden="0" customWidth="1"/>
    <x:col min="6" max="6" width="23" hidden="0" customWidth="1"/>
    <x:col min="7" max="7" width="16" hidden="0" customWidth="1"/>
    <x:col min="8" max="8" width="16" hidden="0" customWidth="1"/>
  </x:cols>
  <x:sheetData>
    <x:row r="1" ht="28" customHeight="1">
      <x:c r="A1" s="4" t="str">
        <x:v>MICHIGAN STATE UNIVERSITY  |  Extension</x:v>
      </x:c>
      <x:c r="B1" s="4"/>
      <x:c r="C1" s="4"/>
      <x:c r="D1" s="4"/>
      <x:c r="E1" s="4"/>
      <x:c r="F1" s="4"/>
      <x:c r="G1" s="4"/>
      <x:c r="H1" s="4"/>
    </x:row>
    <x:row r="2" ht="28" customHeight="1">
      <x:c r="A2" s="4"/>
      <x:c r="B2" s="4"/>
      <x:c r="C2" s="4"/>
      <x:c r="D2" s="4"/>
      <x:c r="E2" s="4"/>
      <x:c r="F2" s="4"/>
      <x:c r="G2" s="4"/>
      <x:c r="H2" s="4"/>
    </x:row>
    <x:row r="4">
      <x:c r="A4" s="8" t="str">
        <x:v>Direct-Market Pork Pricing Calculator</x:v>
      </x:c>
      <x:c r="B4" s="8"/>
      <x:c r="C4" s="8"/>
      <x:c r="D4" s="8"/>
      <x:c r="E4" s="8"/>
      <x:c r="F4" s="8"/>
      <x:c r="G4" s="8"/>
      <x:c r="H4" s="8"/>
    </x:row>
    <x:row r="5">
      <x:c r="A5" s="8"/>
      <x:c r="B5" s="8"/>
      <x:c r="C5" s="8"/>
      <x:c r="D5" s="8"/>
      <x:c r="E5" s="8"/>
      <x:c r="F5" s="8"/>
      <x:c r="G5" s="8"/>
      <x:c r="H5" s="8"/>
    </x:row>
    <x:row r="6">
      <x:c r="A6" s="12" t="str">
        <x:v>A planning tool for estimating production costs, processing costs, target prices and customer value</x:v>
      </x:c>
      <x:c r="B6" s="12"/>
      <x:c r="C6" s="12"/>
      <x:c r="D6" s="12"/>
      <x:c r="E6" s="12"/>
      <x:c r="F6" s="12"/>
      <x:c r="G6" s="12"/>
      <x:c r="H6" s="12"/>
    </x:row>
    <x:row r="8">
      <x:c r="A8" s="16" t="str">
        <x:v>Developed by Casey Zangaro  |  Michigan State University Extension</x:v>
      </x:c>
      <x:c r="B8" s="16"/>
      <x:c r="C8" s="16"/>
      <x:c r="D8" s="16"/>
      <x:c r="E8" s="16"/>
      <x:c r="F8" s="16"/>
      <x:c r="G8" s="16"/>
      <x:c r="H8" s="16"/>
    </x:row>
    <x:row r="10" ht="28" customHeight="1">
      <x:c r="A10" s="27" t="str">
        <x:v>WHAT THIS WORKBOOK HELPS YOU DO</x:v>
      </x:c>
      <x:c r="B10" s="28"/>
      <x:c r="C10" s="28"/>
      <x:c r="D10" s="29"/>
      <x:c r="E10" s="27" t="str">
        <x:v>QUICK START</x:v>
      </x:c>
      <x:c r="F10" s="28"/>
      <x:c r="G10" s="28"/>
      <x:c r="H10" s="29"/>
    </x:row>
    <x:row r="11" ht="28" customHeight="1">
      <x:c r="A11" s="47" t="str">
        <x:v>1</x:v>
      </x:c>
      <x:c r="B11" s="38" t="str">
        <x:v>Account for production, labor and processing costs</x:v>
      </x:c>
      <x:c r="C11" s="38" t="str"/>
      <x:c r="D11" s="38" t="str"/>
      <x:c r="E11" s="47" t="str">
        <x:v>1</x:v>
      </x:c>
      <x:c r="F11" s="38" t="str">
        <x:v>Read Instructions &amp; Sources first</x:v>
      </x:c>
      <x:c r="G11" s="38" t="str"/>
      <x:c r="H11" s="38" t="str"/>
    </x:row>
    <x:row r="12" ht="28" customHeight="1">
      <x:c r="A12" s="48" t="str">
        <x:v>2</x:v>
      </x:c>
      <x:c r="B12" s="39" t="str">
        <x:v>Estimate whole-hog, hanging-weight and packaged prices</x:v>
      </x:c>
      <x:c r="C12" s="39" t="str"/>
      <x:c r="D12" s="39" t="str"/>
      <x:c r="E12" s="48" t="str">
        <x:v>2</x:v>
      </x:c>
      <x:c r="F12" s="39" t="str">
        <x:v>Enter your operation’s values in yellow cells</x:v>
      </x:c>
      <x:c r="G12" s="39" t="str"/>
      <x:c r="H12" s="39" t="str"/>
    </x:row>
    <x:row r="13" ht="28" customHeight="1">
      <x:c r="A13" s="48" t="str">
        <x:v>3</x:v>
      </x:c>
      <x:c r="B13" s="39" t="str">
        <x:v>Compare individual and group feed-cost records</x:v>
      </x:c>
      <x:c r="C13" s="39" t="str"/>
      <x:c r="D13" s="39" t="str"/>
      <x:c r="E13" s="48" t="str">
        <x:v>3</x:v>
      </x:c>
      <x:c r="F13" s="39" t="str">
        <x:v>Review the blue target-price results</x:v>
      </x:c>
      <x:c r="G13" s="39" t="str"/>
      <x:c r="H13" s="39" t="str"/>
    </x:row>
    <x:row r="14" ht="28" customHeight="1">
      <x:c r="A14" s="49" t="str">
        <x:v>4</x:v>
      </x:c>
      <x:c r="B14" s="40" t="str">
        <x:v>Compare direct-market value with a retail benchmark</x:v>
      </x:c>
      <x:c r="C14" s="40" t="str"/>
      <x:c r="D14" s="40" t="str"/>
      <x:c r="E14" s="49" t="str">
        <x:v>4</x:v>
      </x:c>
      <x:c r="F14" s="40" t="str">
        <x:v>Revisit inputs whenever costs or yields change</x:v>
      </x:c>
      <x:c r="G14" s="40" t="str"/>
      <x:c r="H14" s="40" t="str"/>
    </x:row>
    <x:row r="15" ht="28" customHeight="1"/>
    <x:row r="16" ht="28" customHeight="1">
      <x:c r="A16" s="27" t="str">
        <x:v>WORKBOOK MAP</x:v>
      </x:c>
      <x:c r="B16" s="28"/>
      <x:c r="C16" s="28"/>
      <x:c r="D16" s="28"/>
      <x:c r="E16" s="28"/>
      <x:c r="F16" s="28"/>
      <x:c r="G16" s="28"/>
      <x:c r="H16" s="29"/>
    </x:row>
    <x:row r="17" ht="28" customHeight="1">
      <x:c r="A17" s="66" t="str">
        <x:v>1</x:v>
      </x:c>
      <x:c r="B17" s="69" t="str">
        <x:v>Instructions &amp; Sources</x:v>
      </x:c>
      <x:c r="C17" s="57" t="str">
        <x:v>Definitions, instructions, reference links and cautions</x:v>
      </x:c>
      <x:c r="D17" s="57" t="str"/>
      <x:c r="E17" s="57" t="str"/>
      <x:c r="F17" s="57" t="str"/>
      <x:c r="G17" s="57" t="str"/>
      <x:c r="H17" s="57" t="str"/>
    </x:row>
    <x:row r="18" ht="28" customHeight="1">
      <x:c r="A18" s="67" t="str">
        <x:v>2</x:v>
      </x:c>
      <x:c r="B18" s="70" t="str">
        <x:v>Pork Pricing Calculator</x:v>
      </x:c>
      <x:c r="C18" s="58" t="str">
        <x:v>Farm costs, labor choices, yields, processing, profit and retail comparison</x:v>
      </x:c>
      <x:c r="D18" s="58" t="str"/>
      <x:c r="E18" s="58" t="str"/>
      <x:c r="F18" s="58" t="str"/>
      <x:c r="G18" s="58" t="str"/>
      <x:c r="H18" s="58" t="str"/>
    </x:row>
    <x:row r="19" ht="28" customHeight="1">
      <x:c r="A19" s="67" t="str">
        <x:v>3</x:v>
      </x:c>
      <x:c r="B19" s="70" t="str">
        <x:v>Individual Cut Pricing</x:v>
      </x:c>
      <x:c r="C19" s="58" t="str">
        <x:v>Annual market benchmarks, whole-carcass value and fresh-versus-smoked comparisons</x:v>
      </x:c>
      <x:c r="D19" s="58" t="str"/>
      <x:c r="E19" s="58" t="str"/>
      <x:c r="F19" s="58" t="str"/>
      <x:c r="G19" s="58" t="str"/>
      <x:c r="H19" s="58" t="str"/>
    </x:row>
    <x:row r="20" ht="28" customHeight="1">
      <x:c r="A20" s="68" t="str">
        <x:v>4</x:v>
      </x:c>
      <x:c r="B20" s="71" t="str">
        <x:v>Feed Cost Planning</x:v>
      </x:c>
      <x:c r="C20" s="59" t="str">
        <x:v>Individual-pig and group feed-cost calculations</x:v>
      </x:c>
      <x:c r="D20" s="59" t="str"/>
      <x:c r="E20" s="59" t="str"/>
      <x:c r="F20" s="59" t="str"/>
      <x:c r="G20" s="59" t="str"/>
      <x:c r="H20" s="59" t="str"/>
    </x:row>
    <x:row r="21" ht="28" customHeight="1"/>
    <x:row r="22" ht="28" customHeight="1">
      <x:c r="A22" s="27" t="str">
        <x:v>COLOR KEY</x:v>
      </x:c>
      <x:c r="B22" s="28"/>
      <x:c r="C22" s="28"/>
      <x:c r="D22" s="28"/>
      <x:c r="E22" s="28"/>
      <x:c r="F22" s="28"/>
      <x:c r="G22" s="28"/>
      <x:c r="H22" s="29"/>
    </x:row>
    <x:row r="23" ht="28" customHeight="1">
      <x:c r="A23" s="75" t="str">
        <x:v>Enter your numbers</x:v>
      </x:c>
      <x:c r="B23" s="75"/>
      <x:c r="C23" s="78" t="str">
        <x:v>Calculated automatically</x:v>
      </x:c>
      <x:c r="D23" s="78"/>
      <x:c r="E23" s="82" t="str">
        <x:v>Example / reference</x:v>
      </x:c>
      <x:c r="F23" s="82"/>
      <x:c r="G23" s="87" t="str">
        <x:v>Target-price highlight</x:v>
      </x:c>
      <x:c r="H23" s="87"/>
    </x:row>
    <x:row r="24" ht="28" customHeight="1"/>
    <x:row r="25" ht="30" customHeight="1">
      <x:c r="A25" s="107" t="str">
        <x:v>Educational planning tool only. Results depend on the accuracy of your inputs and do not replace farm records, processor quotes, market research, legal advice or tax advice. Review pricing whenever costs, yields or market conditions change.</x:v>
      </x:c>
      <x:c r="B25" s="108"/>
      <x:c r="C25" s="108"/>
      <x:c r="D25" s="108"/>
      <x:c r="E25" s="108"/>
      <x:c r="F25" s="108"/>
      <x:c r="G25" s="108"/>
      <x:c r="H25" s="109"/>
    </x:row>
    <x:row r="26" ht="30" customHeight="1">
      <x:c r="A26" s="110"/>
      <x:c r="B26" s="111"/>
      <x:c r="C26" s="111"/>
      <x:c r="D26" s="111"/>
      <x:c r="E26" s="111"/>
      <x:c r="F26" s="111"/>
      <x:c r="G26" s="111"/>
      <x:c r="H26" s="112"/>
    </x:row>
  </x:sheetData>
  <x:sheetProtection password="CEAD" sheet="1" objects="1" scenarios="1" formatCells="1" formatColumns="1" formatRows="1" insertColumns="1" insertRows="1" insertHyperlinks="1" deleteColumns="1" deleteRows="1" sort="1" autoFilter="1" pivotTables="1" selectLockedCells="1" selectUnlockedCells="0"/>
  <x:mergeCells>
    <x:mergeCell ref="A1:H2"/>
    <x:mergeCell ref="A4:H5"/>
    <x:mergeCell ref="A6:H6"/>
    <x:mergeCell ref="A8:H8"/>
    <x:mergeCell ref="A10:D10"/>
    <x:mergeCell ref="B11:D11"/>
    <x:mergeCell ref="B12:D12"/>
    <x:mergeCell ref="B13:D13"/>
    <x:mergeCell ref="B14:D14"/>
    <x:mergeCell ref="E10:H10"/>
    <x:mergeCell ref="F11:H11"/>
    <x:mergeCell ref="F12:H12"/>
    <x:mergeCell ref="F13:H13"/>
    <x:mergeCell ref="F14:H14"/>
    <x:mergeCell ref="A16:H16"/>
    <x:mergeCell ref="C17:H17"/>
    <x:mergeCell ref="C18:H18"/>
    <x:mergeCell ref="C19:H19"/>
    <x:mergeCell ref="C20:H20"/>
    <x:mergeCell ref="A22:H22"/>
    <x:mergeCell ref="A23:B23"/>
    <x:mergeCell ref="C23:D23"/>
    <x:mergeCell ref="E23:F23"/>
    <x:mergeCell ref="G23:H23"/>
    <x:mergeCell ref="A25:H26"/>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5" hidden="0" customWidth="1"/>
    <x:col min="2" max="2" width="38" hidden="0" customWidth="1"/>
    <x:col min="3" max="3" width="38" hidden="0" customWidth="1"/>
    <x:col min="4" max="4" width="38" hidden="0" customWidth="1"/>
  </x:cols>
  <x:sheetData>
    <x:row r="1" ht="38" customHeight="1">
      <x:c r="A1" s="115" t="str">
        <x:v>How to Use the Pork Pricing Calculator</x:v>
      </x:c>
      <x:c r="B1" s="115" t="str">
        <x:v>How to Use the Pork Pricing Calculator</x:v>
      </x:c>
      <x:c r="C1" s="115" t="str">
        <x:v>How to Use the Pork Pricing Calculator</x:v>
      </x:c>
      <x:c r="D1" s="115" t="str">
        <x:v>How to Use the Pork Pricing Calculator</x:v>
      </x:c>
    </x:row>
    <x:row r="3" ht="25" customHeight="1">
      <x:c r="A3" s="27" t="str">
        <x:v>Step</x:v>
      </x:c>
      <x:c r="B3" s="28" t="str">
        <x:v>What to enter</x:v>
      </x:c>
      <x:c r="C3" s="28" t="str">
        <x:v>Why it matters</x:v>
      </x:c>
      <x:c r="D3" s="29" t="str">
        <x:v>Practical note</x:v>
      </x:c>
    </x:row>
    <x:row r="4" ht="48" customHeight="1">
      <x:c r="A4" s="122" t="n">
        <x:v>1</x:v>
      </x:c>
      <x:c r="B4" s="57" t="str">
        <x:v>Enter the pig purchase and nonlabor production costs.</x:v>
      </x:c>
      <x:c r="C4" s="57" t="str">
        <x:v>Pricing begins with the actual cost of raising and marketing the pig.</x:v>
      </x:c>
      <x:c r="D4" s="57" t="str">
        <x:v>Use farm records whenever possible.</x:v>
      </x:c>
    </x:row>
    <x:row r="5" ht="48" customHeight="1">
      <x:c r="A5" s="123" t="n">
        <x:v>2</x:v>
      </x:c>
      <x:c r="B5" s="58" t="str">
        <x:v>Choose a labor method: direct $/head or hours per pig × hourly value.</x:v>
      </x:c>
      <x:c r="C5" s="58" t="str">
        <x:v>Either approach accounts for the producer’s time without forcing one recordkeeping method.</x:v>
      </x:c>
      <x:c r="D5" s="58" t="str">
        <x:v>Do not treat labor as free.</x:v>
      </x:c>
    </x:row>
    <x:row r="6" ht="48" customHeight="1">
      <x:c r="A6" s="123" t="n">
        <x:v>3</x:v>
      </x:c>
      <x:c r="B6" s="58" t="str">
        <x:v>Enter live weight, dressing percentage and packaged yield.</x:v>
      </x:c>
      <x:c r="C6" s="58" t="str">
        <x:v>A live pig does not become the same number of packaged pounds.</x:v>
      </x:c>
      <x:c r="D6" s="58" t="str">
        <x:v>Replace estimates with processor records when available.</x:v>
      </x:c>
    </x:row>
    <x:row r="7" ht="48" customHeight="1">
      <x:c r="A7" s="123" t="n">
        <x:v>4</x:v>
      </x:c>
      <x:c r="B7" s="58" t="str">
        <x:v>Enter slaughter, cut/wrap and specialty-processing charges.</x:v>
      </x:c>
      <x:c r="C7" s="58" t="str">
        <x:v>Processing can substantially change the customer’s total.</x:v>
      </x:c>
      <x:c r="D7" s="58" t="str">
        <x:v>State clearly who pays the processor.</x:v>
      </x:c>
    </x:row>
    <x:row r="8" ht="48" customHeight="1">
      <x:c r="A8" s="123" t="n">
        <x:v>5</x:v>
      </x:c>
      <x:c r="B8" s="58" t="str">
        <x:v>Choose a desired profit and review the target prices.</x:v>
      </x:c>
      <x:c r="C8" s="58" t="str">
        <x:v>Break-even replaces costs; the target price also includes the selected profit.</x:v>
      </x:c>
      <x:c r="D8" s="58" t="str">
        <x:v>Use the target hanging-weight price for whole- or half-hog sales.</x:v>
      </x:c>
    </x:row>
    <x:row r="9" ht="48" customHeight="1">
      <x:c r="A9" s="123" t="n">
        <x:v>6</x:v>
      </x:c>
      <x:c r="B9" s="58" t="str">
        <x:v>Enter a current comparable retail price and its source/date.</x:v>
      </x:c>
      <x:c r="C9" s="58" t="str">
        <x:v>The comparison shows whether buying direct may save the customer money.</x:v>
      </x:c>
      <x:c r="D9" s="58" t="str">
        <x:v>Use a comparable mixed-package retail value, not one sale-priced cut.</x:v>
      </x:c>
    </x:row>
    <x:row r="10" ht="48" customHeight="1">
      <x:c r="A10" s="124" t="n">
        <x:v>7</x:v>
      </x:c>
      <x:c r="B10" s="59" t="str">
        <x:v>Use broad cut categories for individual-cut sales.</x:v>
      </x:c>
      <x:c r="C10" s="59" t="str">
        <x:v>The whole carcass must recover enough revenue—not only premium products.</x:v>
      </x:c>
      <x:c r="D10" s="59" t="str">
        <x:v>Adjust the category names, pounds and prices to match your operation.</x:v>
      </x:c>
    </x:row>
    <x:row r="12" ht="25" customHeight="1">
      <x:c r="A12" s="27" t="str">
        <x:v>Key definition</x:v>
      </x:c>
      <x:c r="B12" s="28" t="str">
        <x:v>Meaning</x:v>
      </x:c>
      <x:c r="C12" s="28" t="str">
        <x:v>Typical starting estimate</x:v>
      </x:c>
      <x:c r="D12" s="29" t="str">
        <x:v>Important caution</x:v>
      </x:c>
    </x:row>
    <x:row r="13" ht="42" customHeight="1">
      <x:c r="A13" s="57" t="str">
        <x:v>Dressing percentage</x:v>
      </x:c>
      <x:c r="B13" s="57" t="str">
        <x:v>Hot carcass weight divided by live weight.</x:v>
      </x:c>
      <x:c r="C13" s="57" t="str">
        <x:v>About 70–75% for market hogs</x:v>
      </x:c>
      <x:c r="D13" s="57" t="str">
        <x:v>Genetics, gut fill, weight and handling affect results.</x:v>
      </x:c>
    </x:row>
    <x:row r="14" ht="42" customHeight="1">
      <x:c r="A14" s="58" t="str">
        <x:v>Packaged yield</x:v>
      </x:c>
      <x:c r="B14" s="58" t="str">
        <x:v>Packaged pork divided by carcass weight.</x:v>
      </x:c>
      <x:c r="C14" s="58" t="str">
        <x:v>Often about 65–75%</x:v>
      </x:c>
      <x:c r="D14" s="58" t="str">
        <x:v>Cutting choices, curing, deboning and trimming change take-home weight.</x:v>
      </x:c>
    </x:row>
    <x:row r="15" ht="42" customHeight="1">
      <x:c r="A15" s="58" t="str">
        <x:v>Hanging-weight price</x:v>
      </x:c>
      <x:c r="B15" s="58" t="str">
        <x:v>Producer price charged per pound of carcass.</x:v>
      </x:c>
      <x:c r="C15" s="58" t="str">
        <x:v>Calculated from farm costs and profit goal</x:v>
      </x:c>
      <x:c r="D15" s="58" t="str">
        <x:v>Tell customers whether processing is separate.</x:v>
      </x:c>
    </x:row>
    <x:row r="16" ht="42" customHeight="1">
      <x:c r="A16" s="58" t="str">
        <x:v>Packaged average price</x:v>
      </x:c>
      <x:c r="B16" s="58" t="str">
        <x:v>Total customer cost divided by saleable packaged pounds.</x:v>
      </x:c>
      <x:c r="C16" s="58" t="str">
        <x:v>Calculated by the workbook</x:v>
      </x:c>
      <x:c r="D16" s="58" t="str">
        <x:v>This is an average across a mixed package.</x:v>
      </x:c>
    </x:row>
    <x:row r="17" ht="42" customHeight="1">
      <x:c r="A17" s="59" t="str">
        <x:v>Retail comparison</x:v>
      </x:c>
      <x:c r="B17" s="59" t="str">
        <x:v>Comparable retail price minus the calculated direct-market packaged price.</x:v>
      </x:c>
      <x:c r="C17" s="59" t="str">
        <x:v>Enter a current local or national benchmark</x:v>
      </x:c>
      <x:c r="D17" s="59" t="str">
        <x:v>A positive result indicates estimated customer savings; a negative result indicates a premium.</x:v>
      </x:c>
    </x:row>
    <x:row r="19" ht="25" customHeight="1">
      <x:c r="A19" s="27" t="str">
        <x:v>Sources and reference tools</x:v>
      </x:c>
      <x:c r="B19" s="28" t="str">
        <x:v>URL</x:v>
      </x:c>
      <x:c r="C19" s="28" t="str">
        <x:v>Use in workbook</x:v>
      </x:c>
      <x:c r="D19" s="29" t="str">
        <x:v>Caution</x:v>
      </x:c>
    </x:row>
    <x:row r="20" ht="54" customHeight="1">
      <x:c r="A20" s="57" t="str">
        <x:v>MSU Extension Bulletin E-3506: Models for Raising Pigs for Pork</x:v>
      </x:c>
      <x:c r="B20" s="57" t="str">
        <x:v>https://www.canr.msu.edu/resources/bulletin-e-3506-models-for-raising-pigs-for-pork</x:v>
      </x:c>
      <x:c r="C20" s="57" t="str">
        <x:v>Production-cost responsibilities and feed-cost context</x:v>
      </x:c>
      <x:c r="D20" s="57" t="str">
        <x:v>Bulletin examples are not current price recommendations.</x:v>
      </x:c>
    </x:row>
    <x:row r="21" ht="54" customHeight="1">
      <x:c r="A21" s="58" t="str">
        <x:v>USDA AMS Grocery Store Feature Reports</x:v>
      </x:c>
      <x:c r="B21" s="58" t="str">
        <x:v>https://www.ams.usda.gov/market-news/grocerystore</x:v>
      </x:c>
      <x:c r="C21" s="58" t="str">
        <x:v>Annual review of advertised retail prices for specific pork cuts</x:v>
      </x:c>
      <x:c r="D21" s="58" t="str">
        <x:v>Use the same report period and product definition each year.</x:v>
      </x:c>
    </x:row>
    <x:row r="22" ht="54" customHeight="1">
      <x:c r="A22" s="58" t="str">
        <x:v>BLS Average Retail Food Prices</x:v>
      </x:c>
      <x:c r="B22" s="58" t="str">
        <x:v>https://www.bls.gov/cpi/factsheets/average-prices.htm</x:v>
      </x:c>
      <x:c r="C22" s="58" t="str">
        <x:v>Repeatable U.S. or Midwest prices for pork chops, bacon, ham and other published pork categories</x:v>
      </x:c>
      <x:c r="D22" s="58" t="str">
        <x:v>Some series combine cuts or processing methods; compare the product definitions.</x:v>
      </x:c>
    </x:row>
    <x:row r="23" ht="54" customHeight="1">
      <x:c r="A23" s="58" t="str">
        <x:v>USDA National Pasture Raised Pork Report</x:v>
      </x:c>
      <x:c r="B23" s="58" t="str">
        <x:v>https://mymarketnews.ams.usda.gov/viewReport/2813</x:v>
      </x:c>
      <x:c r="C23" s="58" t="str">
        <x:v>Direct-market carcass and cut-price context</x:v>
      </x:c>
      <x:c r="D23" s="58" t="str">
        <x:v>National data may not reflect Michigan prices.</x:v>
      </x:c>
    </x:row>
    <x:row r="24" ht="54" customHeight="1">
      <x:c r="A24" s="59" t="str">
        <x:v>USDA ERS Meat Price Spreads</x:v>
      </x:c>
      <x:c r="B24" s="59" t="str">
        <x:v>https://www.ers.usda.gov/data-products/meat-price-spreads</x:v>
      </x:c>
      <x:c r="C24" s="59" t="str">
        <x:v>Retail-price and farm-to-retail context</x:v>
      </x:c>
      <x:c r="D24" s="59" t="str">
        <x:v>Use a comparable product mix and record the source date.</x:v>
      </x:c>
    </x:row>
    <x:row r="26">
      <x:c r="A26" s="126" t="str">
        <x:v>Educational planning tool only. Actual yields, costs, regulations and customer agreements vary. Use farm and processor records and review pricing regularly.</x:v>
      </x:c>
      <x:c r="B26" s="126"/>
      <x:c r="C26" s="126"/>
      <x:c r="D26" s="126"/>
    </x:row>
  </x:sheetData>
  <x:sheetProtection password="CEAD" sheet="1" objects="1" scenarios="1" formatCells="1" formatColumns="1" formatRows="1" insertColumns="1" insertRows="1" insertHyperlinks="1" deleteColumns="1" deleteRows="1" sort="1" autoFilter="1" pivotTables="1" selectLockedCells="1" selectUnlockedCells="0"/>
  <x:mergeCells>
    <x:mergeCell ref="A1:D1"/>
    <x:mergeCell ref="A26:D26"/>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55" hidden="0" customWidth="1"/>
    <x:col min="2" max="2" width="18" hidden="0" customWidth="1"/>
    <x:col min="3" max="3" width="18" hidden="0" customWidth="1"/>
  </x:cols>
  <x:sheetData>
    <x:row r="1" ht="38" customHeight="1">
      <x:c r="A1" s="166" t="str">
        <x:v>Direct-Market Pork Pricing Calculator</x:v>
      </x:c>
      <x:c r="B1" s="166" t="str">
        <x:v>Direct-Market Pork Pricing Calculator</x:v>
      </x:c>
      <x:c r="C1" s="166" t="str">
        <x:v>Direct-Market Pork Pricing Calculator</x:v>
      </x:c>
    </x:row>
    <x:row r="2" ht="28" customHeight="1">
      <x:c r="A2" s="130" t="str">
        <x:v>Enter your operation’s information in the yellow cells. Calculated cells update automatically.</x:v>
      </x:c>
      <x:c r="B2" s="130" t="str">
        <x:v>Enter your operation’s information in the yellow cells. Calculated cells update automatically.</x:v>
      </x:c>
      <x:c r="C2" s="130" t="str">
        <x:v>Enter your operation’s information in the yellow cells. Calculated cells update automatically.</x:v>
      </x:c>
    </x:row>
    <x:row r="3">
      <x:c r="A3" s="167"/>
      <x:c r="B3" s="167"/>
      <x:c r="C3" s="167"/>
    </x:row>
    <x:row r="4" ht="25" customHeight="1">
      <x:c r="A4" s="27" t="str">
        <x:v>PORK PRODUCTION COSTS</x:v>
      </x:c>
      <x:c r="B4" s="28" t="str">
        <x:v>Your Numbers</x:v>
      </x:c>
      <x:c r="C4" s="29" t="str">
        <x:v>Example</x:v>
      </x:c>
    </x:row>
    <x:row r="5" ht="21" customHeight="1">
      <x:c r="A5" s="57" t="str">
        <x:v>Feeder pig or allocated weaned-pig cost ($/head)</x:v>
      </x:c>
      <x:c r="B5" s="241" t="n">
        <x:v>100</x:v>
      </x:c>
      <x:c r="C5" s="169" t="n">
        <x:v>100</x:v>
      </x:c>
    </x:row>
    <x:row r="6" ht="21" customHeight="1">
      <x:c r="A6" s="58" t="str">
        <x:v>Feed cost ($/head) — see Feed Cost Planning tab</x:v>
      </x:c>
      <x:c r="B6" s="241" t="n">
        <x:v>210</x:v>
      </x:c>
      <x:c r="C6" s="169" t="n">
        <x:v>210</x:v>
      </x:c>
    </x:row>
    <x:row r="7" ht="21" customHeight="1">
      <x:c r="A7" s="58" t="str">
        <x:v>Bedding and utilities ($/head)</x:v>
      </x:c>
      <x:c r="B7" s="241" t="n">
        <x:v>20</x:v>
      </x:c>
      <x:c r="C7" s="169" t="n">
        <x:v>20</x:v>
      </x:c>
    </x:row>
    <x:row r="8" ht="21" customHeight="1">
      <x:c r="A8" s="58" t="str">
        <x:v>Health, medications and biosecurity ($/head)</x:v>
      </x:c>
      <x:c r="B8" s="241" t="n">
        <x:v>12</x:v>
      </x:c>
      <x:c r="C8" s="169" t="n">
        <x:v>12</x:v>
      </x:c>
    </x:row>
    <x:row r="9" ht="21" customHeight="1">
      <x:c r="A9" s="58" t="str">
        <x:v>Transportation and marketing ($/head)</x:v>
      </x:c>
      <x:c r="B9" s="241" t="n">
        <x:v>25</x:v>
      </x:c>
      <x:c r="C9" s="169" t="n">
        <x:v>25</x:v>
      </x:c>
    </x:row>
    <x:row r="10" ht="21" customHeight="1">
      <x:c r="A10" s="58" t="str">
        <x:v>Equipment/facility/overhead allocation ($/head)</x:v>
      </x:c>
      <x:c r="B10" s="241" t="n">
        <x:v>35</x:v>
      </x:c>
      <x:c r="C10" s="169" t="n">
        <x:v>35</x:v>
      </x:c>
    </x:row>
    <x:row r="11" ht="21" customHeight="1">
      <x:c r="A11" s="58" t="str">
        <x:v>Other production costs ($/head)</x:v>
      </x:c>
      <x:c r="B11" s="241" t="n">
        <x:v>10</x:v>
      </x:c>
      <x:c r="C11" s="169" t="n">
        <x:v>10</x:v>
      </x:c>
    </x:row>
    <x:row r="12" ht="21" customHeight="1">
      <x:c r="A12" s="58" t="str">
        <x:v>Mortality allowance ($/head)</x:v>
      </x:c>
      <x:c r="B12" s="241" t="n">
        <x:v>8</x:v>
      </x:c>
      <x:c r="C12" s="169" t="n">
        <x:v>8</x:v>
      </x:c>
    </x:row>
    <x:row r="13" ht="21" customHeight="1">
      <x:c r="A13" s="58" t="str">
        <x:v>Labor cost used ($/head) — calculated below from B21</x:v>
      </x:c>
      <x:c r="B13" s="170" t="n">
        <x:f>B21</x:f>
        <x:v>60</x:v>
      </x:c>
      <x:c r="C13" s="170" t="n">
        <x:f>C21</x:f>
        <x:v>60</x:v>
      </x:c>
    </x:row>
    <x:row r="14" ht="21" customHeight="1">
      <x:c r="A14" s="237" t="str">
        <x:v>Total production cost ($/head)</x:v>
      </x:c>
      <x:c r="B14" s="172" t="n">
        <x:f>SUM(B5:B13)</x:f>
        <x:v>480</x:v>
      </x:c>
      <x:c r="C14" s="172" t="n">
        <x:f>SUM(C5:C13)</x:f>
        <x:v>480</x:v>
      </x:c>
    </x:row>
    <x:row r="15" ht="21" customHeight="1">
      <x:c r="A15" s="167"/>
      <x:c r="B15" s="167"/>
      <x:c r="C15" s="167"/>
    </x:row>
    <x:row r="16" ht="21" customHeight="1">
      <x:c r="A16" s="27" t="str">
        <x:v>LABOR COST OPTIONS</x:v>
      </x:c>
      <x:c r="B16" s="28" t="str">
        <x:v>Your Numbers</x:v>
      </x:c>
      <x:c r="C16" s="29" t="str">
        <x:v>Example</x:v>
      </x:c>
    </x:row>
    <x:row r="17" ht="21" customHeight="1">
      <x:c r="A17" s="57" t="str">
        <x:v>Labor entry method</x:v>
      </x:c>
      <x:c r="B17" s="244" t="str">
        <x:v>Direct $/head</x:v>
      </x:c>
      <x:c r="C17" s="236" t="str">
        <x:v>Hours x rate</x:v>
      </x:c>
    </x:row>
    <x:row r="18" ht="21" customHeight="1">
      <x:c r="A18" s="58" t="str">
        <x:v>Direct labor cost ($/head)</x:v>
      </x:c>
      <x:c r="B18" s="241" t="n">
        <x:v>60</x:v>
      </x:c>
      <x:c r="C18" s="169" t="n">
        <x:v>60</x:v>
      </x:c>
    </x:row>
    <x:row r="19" ht="21" customHeight="1">
      <x:c r="A19" s="58" t="str">
        <x:v>Labor hours per pig</x:v>
      </x:c>
      <x:c r="B19" s="242" t="n">
        <x:v>3</x:v>
      </x:c>
      <x:c r="C19" s="174" t="n">
        <x:v>3</x:v>
      </x:c>
    </x:row>
    <x:row r="20" ht="21" customHeight="1">
      <x:c r="A20" s="58" t="str">
        <x:v>Hourly labor value ($/hour)</x:v>
      </x:c>
      <x:c r="B20" s="241" t="n">
        <x:v>20</x:v>
      </x:c>
      <x:c r="C20" s="169" t="n">
        <x:v>20</x:v>
      </x:c>
    </x:row>
    <x:row r="21" ht="21" customHeight="1">
      <x:c r="A21" s="237" t="str">
        <x:v>Labor cost used in production total ($/head)</x:v>
      </x:c>
      <x:c r="B21" s="172" t="n">
        <x:f>IF(B17="Hours x rate",B19*B20,B18)</x:f>
        <x:v>60</x:v>
      </x:c>
      <x:c r="C21" s="172" t="n">
        <x:f>IF(C17="Hours x rate",C19*C20,C18)</x:f>
        <x:v>60</x:v>
      </x:c>
    </x:row>
    <x:row r="22" ht="21" customHeight="1">
      <x:c r="A22" s="148" t="str">
        <x:v>Choose “Direct $/head” to use the amount in row 18, or “Hours x rate” to calculate labor from rows 19 and 20.</x:v>
      </x:c>
      <x:c r="B22" s="148"/>
      <x:c r="C22" s="148"/>
    </x:row>
    <x:row r="23" ht="21" customHeight="1">
      <x:c r="A23" s="167"/>
      <x:c r="B23" s="167"/>
      <x:c r="C23" s="167"/>
    </x:row>
    <x:row r="24" ht="21" customHeight="1">
      <x:c r="A24" s="27" t="str">
        <x:v>ANIMAL, CARCASS AND PACKAGED YIELD</x:v>
      </x:c>
      <x:c r="B24" s="28" t="str">
        <x:v>Your Numbers</x:v>
      </x:c>
      <x:c r="C24" s="29" t="str">
        <x:v>Example</x:v>
      </x:c>
    </x:row>
    <x:row r="25" ht="21" customHeight="1">
      <x:c r="A25" s="57" t="str">
        <x:v>Live weight (lb.)</x:v>
      </x:c>
      <x:c r="B25" s="242" t="n">
        <x:v>280</x:v>
      </x:c>
      <x:c r="C25" s="174" t="n">
        <x:v>280</x:v>
      </x:c>
    </x:row>
    <x:row r="26" ht="21" customHeight="1">
      <x:c r="A26" s="58" t="str">
        <x:v>Dressing percentage</x:v>
      </x:c>
      <x:c r="B26" s="240" t="n">
        <x:v>0.74</x:v>
      </x:c>
      <x:c r="C26" s="176" t="n">
        <x:v>0.74</x:v>
      </x:c>
    </x:row>
    <x:row r="27" ht="21" customHeight="1">
      <x:c r="A27" s="58" t="str">
        <x:v>Estimated hot carcass weight (lb.)</x:v>
      </x:c>
      <x:c r="B27" s="177" t="n">
        <x:f>B25*B26</x:f>
        <x:v>207.2</x:v>
      </x:c>
      <x:c r="C27" s="177" t="n">
        <x:f>C25*C26</x:f>
        <x:v>207.2</x:v>
      </x:c>
    </x:row>
    <x:row r="28" ht="21" customHeight="1">
      <x:c r="A28" s="58" t="str">
        <x:v>Packaged yield as % of carcass weight</x:v>
      </x:c>
      <x:c r="B28" s="240" t="n">
        <x:v>0.72</x:v>
      </x:c>
      <x:c r="C28" s="176" t="n">
        <x:v>0.72</x:v>
      </x:c>
    </x:row>
    <x:row r="29" ht="21" customHeight="1">
      <x:c r="A29" s="58" t="str">
        <x:v>Estimated saleable packaged pork (lb.)</x:v>
      </x:c>
      <x:c r="B29" s="177" t="n">
        <x:f>B27*B28</x:f>
        <x:v>149.184</x:v>
      </x:c>
      <x:c r="C29" s="177" t="n">
        <x:f>C27*C28</x:f>
        <x:v>149.184</x:v>
      </x:c>
    </x:row>
    <x:row r="30" ht="3" customHeight="1">
      <x:c r="A30" s="58"/>
      <x:c r="B30" s="231"/>
      <x:c r="C30" s="176"/>
    </x:row>
    <x:row r="31" ht="3" customHeight="1">
      <x:c r="A31" s="238"/>
      <x:c r="B31" s="177"/>
      <x:c r="C31" s="177"/>
    </x:row>
    <x:row r="32" ht="21" customHeight="1">
      <x:c r="A32" s="167"/>
      <x:c r="B32" s="167"/>
      <x:c r="C32" s="167"/>
    </x:row>
    <x:row r="33" ht="21" customHeight="1">
      <x:c r="A33" s="27" t="str">
        <x:v>PROCESSING COSTS</x:v>
      </x:c>
      <x:c r="B33" s="28" t="str">
        <x:v>Your Numbers</x:v>
      </x:c>
      <x:c r="C33" s="29" t="str">
        <x:v>Example</x:v>
      </x:c>
    </x:row>
    <x:row r="34" ht="21" customHeight="1">
      <x:c r="A34" s="57" t="str">
        <x:v>Slaughter fee ($/head)</x:v>
      </x:c>
      <x:c r="B34" s="241" t="n">
        <x:v>95</x:v>
      </x:c>
      <x:c r="C34" s="169" t="n">
        <x:v>95</x:v>
      </x:c>
    </x:row>
    <x:row r="35" ht="21" customHeight="1">
      <x:c r="A35" s="58" t="str">
        <x:v>Cut/wrap/freeze charge ($/carcass lb.)</x:v>
      </x:c>
      <x:c r="B35" s="241" t="n">
        <x:v>1.1</x:v>
      </x:c>
      <x:c r="C35" s="169" t="n">
        <x:v>1.1</x:v>
      </x:c>
    </x:row>
    <x:row r="36" ht="21" customHeight="1">
      <x:c r="A36" s="58" t="str">
        <x:v>Smoking, curing and specialty charges ($/head)</x:v>
      </x:c>
      <x:c r="B36" s="241" t="n">
        <x:v>80</x:v>
      </x:c>
      <x:c r="C36" s="169" t="n">
        <x:v>80</x:v>
      </x:c>
    </x:row>
    <x:row r="37" ht="21" customHeight="1">
      <x:c r="A37" s="58" t="str">
        <x:v>Other processing/handling costs ($/head)</x:v>
      </x:c>
      <x:c r="B37" s="241" t="n">
        <x:v>10</x:v>
      </x:c>
      <x:c r="C37" s="169" t="n">
        <x:v>10</x:v>
      </x:c>
    </x:row>
    <x:row r="38" ht="21" customHeight="1">
      <x:c r="A38" s="237" t="str">
        <x:v>Total processing cost ($/head)</x:v>
      </x:c>
      <x:c r="B38" s="172" t="n">
        <x:f>B34+(B35*B27)+B36+B37</x:f>
        <x:v>412.92</x:v>
      </x:c>
      <x:c r="C38" s="172" t="n">
        <x:f>C34+(C35*C27)+C36+C37</x:f>
        <x:v>412.92</x:v>
      </x:c>
    </x:row>
    <x:row r="39" ht="21" customHeight="1">
      <x:c r="A39" s="167"/>
      <x:c r="B39" s="167"/>
      <x:c r="C39" s="167"/>
    </x:row>
    <x:row r="40" ht="21" customHeight="1">
      <x:c r="A40" s="27" t="str">
        <x:v>PRICING AND PROFIT RESULTS</x:v>
      </x:c>
      <x:c r="B40" s="28" t="str">
        <x:v>Your Numbers</x:v>
      </x:c>
      <x:c r="C40" s="29" t="str">
        <x:v>Example</x:v>
      </x:c>
    </x:row>
    <x:row r="41" ht="21" customHeight="1">
      <x:c r="A41" s="57" t="str">
        <x:v>Desired profit ($/head)</x:v>
      </x:c>
      <x:c r="B41" s="241" t="n">
        <x:v>150</x:v>
      </x:c>
      <x:c r="C41" s="169" t="n">
        <x:v>150</x:v>
      </x:c>
    </x:row>
    <x:row r="42" ht="21" customHeight="1">
      <x:c r="A42" s="58" t="str">
        <x:v>Total cost including desired profit ($/head)</x:v>
      </x:c>
      <x:c r="B42" s="170" t="n">
        <x:f>B14+B38+B41</x:f>
        <x:v>1042.92</x:v>
      </x:c>
      <x:c r="C42" s="170" t="n">
        <x:f>C14+C38+C41</x:f>
        <x:v>1042.92</x:v>
      </x:c>
    </x:row>
    <x:row r="43" ht="21" customHeight="1">
      <x:c r="A43" s="178" t="str">
        <x:v>Target hanging-weight price ($/lb.)</x:v>
      </x:c>
      <x:c r="B43" s="179" t="n">
        <x:f>IFERROR((B14+B41)/B27,0)</x:f>
        <x:v>3.040540540540541</x:v>
      </x:c>
      <x:c r="C43" s="179" t="n">
        <x:f>IFERROR((C14+C41)/C27,0)</x:f>
        <x:v>3.040540540540541</x:v>
      </x:c>
    </x:row>
    <x:row r="44" ht="21" customHeight="1">
      <x:c r="A44" s="58" t="str">
        <x:v>Break-even hanging-weight price ($/lb.)</x:v>
      </x:c>
      <x:c r="B44" s="180" t="n">
        <x:f>IFERROR(B14/B27,0)</x:f>
        <x:v>2.316602316602317</x:v>
      </x:c>
      <x:c r="C44" s="180" t="n">
        <x:f>IFERROR(C14/C27,0)</x:f>
        <x:v>2.316602316602317</x:v>
      </x:c>
    </x:row>
    <x:row r="45" ht="21" customHeight="1">
      <x:c r="A45" s="178" t="str">
        <x:v>Target average packaged price ($/lb.)</x:v>
      </x:c>
      <x:c r="B45" s="179" t="n">
        <x:f>IFERROR(B42/B29,0)</x:f>
        <x:v>6.990830115830116</x:v>
      </x:c>
      <x:c r="C45" s="179" t="n">
        <x:f>IFERROR(C42/C29,0)</x:f>
        <x:v>6.990830115830116</x:v>
      </x:c>
    </x:row>
    <x:row r="46" ht="21" customHeight="1">
      <x:c r="A46" s="58" t="str">
        <x:v>Break-even average packaged price ($/lb.)</x:v>
      </x:c>
      <x:c r="B46" s="180" t="n">
        <x:f>IFERROR((B14+B38)/B29,0)</x:f>
        <x:v>5.985360360360361</x:v>
      </x:c>
      <x:c r="C46" s="180" t="n">
        <x:f>IFERROR((C14+C38)/C29,0)</x:f>
        <x:v>5.985360360360361</x:v>
      </x:c>
    </x:row>
    <x:row r="47" ht="21" customHeight="1">
      <x:c r="A47" s="58" t="str">
        <x:v>Whole-hog producer charge before processing ($)</x:v>
      </x:c>
      <x:c r="B47" s="170" t="n">
        <x:f>B43*B27</x:f>
        <x:v>630</x:v>
      </x:c>
      <x:c r="C47" s="170" t="n">
        <x:f>C43*C27</x:f>
        <x:v>630</x:v>
      </x:c>
    </x:row>
    <x:row r="48" ht="21" customHeight="1">
      <x:c r="A48" s="58" t="str">
        <x:v>Customer’s estimated all-in whole-hog cost ($)</x:v>
      </x:c>
      <x:c r="B48" s="170" t="n">
        <x:f>B47+B38</x:f>
        <x:v>1042.92</x:v>
      </x:c>
      <x:c r="C48" s="170" t="n">
        <x:f>C47+C38</x:f>
        <x:v>1042.92</x:v>
      </x:c>
    </x:row>
    <x:row r="49" ht="3" customHeight="1">
      <x:c r="A49" s="238"/>
      <x:c r="B49" s="170"/>
      <x:c r="C49" s="170"/>
    </x:row>
    <x:row r="50" ht="34" customHeight="1">
      <x:c r="A50" s="148" t="str">
        <x:v>Half-hog pricing: charge approximately one-half of the whole-hog producer charge and one-half of the estimated processing cost, adjusted for the processor’s actual bill.</x:v>
      </x:c>
      <x:c r="B50" s="148"/>
      <x:c r="C50" s="148"/>
    </x:row>
    <x:row r="51" ht="21" customHeight="1">
      <x:c r="A51" s="167"/>
      <x:c r="B51" s="167"/>
      <x:c r="C51" s="167"/>
    </x:row>
    <x:row r="52" ht="21" customHeight="1">
      <x:c r="A52" s="27" t="str">
        <x:v>RETAIL PRICE COMPARISON</x:v>
      </x:c>
      <x:c r="B52" s="28" t="str">
        <x:v>Your Numbers</x:v>
      </x:c>
      <x:c r="C52" s="29" t="str">
        <x:v>Example</x:v>
      </x:c>
    </x:row>
    <x:row r="53" ht="21" customHeight="1">
      <x:c r="A53" s="57" t="str">
        <x:v>Comparable retail mixed-package price ($/lb.)</x:v>
      </x:c>
      <x:c r="B53" s="243" t="n">
        <x:v>8.5</x:v>
      </x:c>
      <x:c r="C53" s="182" t="n">
        <x:v>8.5</x:v>
      </x:c>
    </x:row>
    <x:row r="54" ht="42" customHeight="1">
      <x:c r="A54" s="58" t="str">
        <x:v>Retail price source and date (enter your reference)</x:v>
      </x:c>
      <x:c r="B54" s="239" t="str">
        <x:v>Enter the source and date for the retail price above</x:v>
      </x:c>
      <x:c r="C54" s="162" t="str">
        <x:v>Example benchmark — replace before use</x:v>
      </x:c>
    </x:row>
    <x:row r="55" ht="21" customHeight="1">
      <x:c r="A55" s="58" t="str">
        <x:v>Calculated direct-market average packaged price ($/lb.)</x:v>
      </x:c>
      <x:c r="B55" s="180" t="n">
        <x:f>B45</x:f>
        <x:v>6.990830115830116</x:v>
      </x:c>
      <x:c r="C55" s="180" t="n">
        <x:f>C45</x:f>
        <x:v>6.990830115830116</x:v>
      </x:c>
    </x:row>
    <x:row r="56" ht="21" customHeight="1">
      <x:c r="A56" s="58" t="str">
        <x:v>Estimated customer savings or premium ($/lb.)</x:v>
      </x:c>
      <x:c r="B56" s="180" t="n">
        <x:f>B53-B55</x:f>
        <x:v>1.509169884169884</x:v>
      </x:c>
      <x:c r="C56" s="180" t="n">
        <x:f>C53-C55</x:f>
        <x:v>1.509169884169884</x:v>
      </x:c>
    </x:row>
    <x:row r="57" ht="21" customHeight="1">
      <x:c r="A57" s="58" t="str">
        <x:v>Estimated savings or premium for saleable package ($)</x:v>
      </x:c>
      <x:c r="B57" s="170" t="n">
        <x:f>B56*B29</x:f>
        <x:v>225.14399999999998</x:v>
      </x:c>
      <x:c r="C57" s="170" t="n">
        <x:f>C56*C29</x:f>
        <x:v>225.14399999999998</x:v>
      </x:c>
    </x:row>
    <x:row r="58" ht="21" customHeight="1">
      <x:c r="A58" s="58" t="str">
        <x:v>Estimated savings or premium (%)</x:v>
      </x:c>
      <x:c r="B58" s="183" t="n">
        <x:f>IFERROR(B56/B53,0)</x:f>
        <x:v>0.1775493981376334</x:v>
      </x:c>
      <x:c r="C58" s="183" t="n">
        <x:f>IFERROR(C56/C53,0)</x:f>
        <x:v>0.1775493981376334</x:v>
      </x:c>
    </x:row>
    <x:row r="59" ht="34" customHeight="1">
      <x:c r="A59" s="238" t="str">
        <x:v>Interpretation</x:v>
      </x:c>
      <x:c r="B59" s="165" t="str">
        <x:v>Positive = estimated savings buying direct</x:v>
      </x:c>
      <x:c r="C59" s="165" t="str">
        <x:v>Negative = direct-market premium</x:v>
      </x:c>
    </x:row>
  </x:sheetData>
  <x:sheetProtection password="CEAD" sheet="1" objects="1" scenarios="1" formatCells="1" formatColumns="1" formatRows="1" insertColumns="1" insertRows="1" insertHyperlinks="1" deleteColumns="1" deleteRows="1" sort="1" autoFilter="1" pivotTables="1" selectLockedCells="1" selectUnlockedCells="0"/>
  <x:mergeCells>
    <x:mergeCell ref="A1:C1"/>
    <x:mergeCell ref="A2:C2"/>
    <x:mergeCell ref="A22:C22"/>
    <x:mergeCell ref="A50:C50"/>
  </x:mergeCells>
  <x:dataValidations count="1">
    <x:dataValidation type="list" sqref="B17">
      <x:formula1>"Direct $/head,Hours x rate"</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8" hidden="0" customWidth="1"/>
    <x:col min="2" max="2" width="33" hidden="0" customWidth="1"/>
    <x:col min="3" max="3" width="28" hidden="0" customWidth="1"/>
    <x:col min="4" max="4" width="14" hidden="0" customWidth="1"/>
    <x:col min="5" max="5" width="15" hidden="0" customWidth="1"/>
    <x:col min="6" max="6" width="19" hidden="0" customWidth="1"/>
    <x:col min="7" max="7" width="22" hidden="0" customWidth="1"/>
  </x:cols>
  <x:sheetData>
    <x:row r="1" ht="38" customHeight="1">
      <x:c r="A1" s="166" t="str">
        <x:v>Market-Comparable Pork Cut Pricing</x:v>
      </x:c>
      <x:c r="B1" s="166" t="str">
        <x:v>Market-Comparable Pork Cut Pricing</x:v>
      </x:c>
      <x:c r="C1" s="166" t="str">
        <x:v>Market-Comparable Pork Cut Pricing</x:v>
      </x:c>
      <x:c r="D1" s="166" t="str">
        <x:v>Market-Comparable Pork Cut Pricing</x:v>
      </x:c>
      <x:c r="E1" s="166" t="str">
        <x:v>Market-Comparable Pork Cut Pricing</x:v>
      </x:c>
      <x:c r="F1" s="166" t="str">
        <x:v>Market-Comparable Pork Cut Pricing</x:v>
      </x:c>
      <x:c r="G1" s="166" t="str">
        <x:v>Market-Comparable Pork Cut Pricing</x:v>
      </x:c>
    </x:row>
    <x:row r="2" ht="28" customHeight="1">
      <x:c r="A2" s="130" t="str">
        <x:v>The yellow values are editable examples. Replace market prices during each annual review, using the same benchmark source and method from year to year.</x:v>
      </x:c>
      <x:c r="B2" s="130" t="str">
        <x:v>The yellow values are editable examples. Replace market prices during each annual review, using the same benchmark source and method from year to year.</x:v>
      </x:c>
      <x:c r="C2" s="130" t="str">
        <x:v>The yellow values are editable examples. Replace market prices during each annual review, using the same benchmark source and method from year to year.</x:v>
      </x:c>
      <x:c r="D2" s="130" t="str">
        <x:v>The yellow values are editable examples. Replace market prices during each annual review, using the same benchmark source and method from year to year.</x:v>
      </x:c>
      <x:c r="E2" s="130" t="str">
        <x:v>The yellow values are editable examples. Replace market prices during each annual review, using the same benchmark source and method from year to year.</x:v>
      </x:c>
      <x:c r="F2" s="130" t="str">
        <x:v>The yellow values are editable examples. Replace market prices during each annual review, using the same benchmark source and method from year to year.</x:v>
      </x:c>
      <x:c r="G2" s="130" t="str">
        <x:v>The yellow values are editable examples. Replace market prices during each annual review, using the same benchmark source and method from year to year.</x:v>
      </x:c>
    </x:row>
    <x:row r="3">
      <x:c r="A3" s="167"/>
      <x:c r="B3" s="167"/>
      <x:c r="C3" s="167"/>
      <x:c r="D3" s="167"/>
      <x:c r="E3" s="167"/>
      <x:c r="F3" s="167"/>
      <x:c r="G3" s="167"/>
    </x:row>
    <x:row r="4" ht="25" customHeight="1">
      <x:c r="A4" s="27" t="str">
        <x:v>Product category</x:v>
      </x:c>
      <x:c r="B4" s="28" t="str">
        <x:v>Comparable public-market category</x:v>
      </x:c>
      <x:c r="C4" s="28" t="str">
        <x:v>Saleable lb.</x:v>
      </x:c>
      <x:c r="D4" s="28" t="str">
        <x:v>Your price/lb.</x:v>
      </x:c>
      <x:c r="E4" s="28" t="str">
        <x:v>Market price/lb.</x:v>
      </x:c>
      <x:c r="F4" s="28" t="str">
        <x:v>Your price vs. market</x:v>
      </x:c>
      <x:c r="G4" s="29" t="str">
        <x:v>Expected revenue</x:v>
      </x:c>
    </x:row>
    <x:row r="5" ht="46" customHeight="1">
      <x:c r="A5" s="57" t="str">
        <x:v>Pork chops</x:v>
      </x:c>
      <x:c r="B5" s="162" t="str">
        <x:v>All Pork Chops / loin chops</x:v>
      </x:c>
      <x:c r="C5" s="242" t="n">
        <x:v>45</x:v>
      </x:c>
      <x:c r="D5" s="243" t="n">
        <x:v>8.5</x:v>
      </x:c>
      <x:c r="E5" s="243" t="n">
        <x:v>4.5</x:v>
      </x:c>
      <x:c r="F5" s="180" t="n">
        <x:f>D5-E5</x:f>
        <x:v>4</x:v>
      </x:c>
      <x:c r="G5" s="170" t="n">
        <x:f>C5*D5</x:f>
        <x:v>382.5</x:v>
      </x:c>
    </x:row>
    <x:row r="6" ht="46" customHeight="1">
      <x:c r="A6" s="58" t="str">
        <x:v>Loin roasts and tenderloin</x:v>
      </x:c>
      <x:c r="B6" s="162" t="str">
        <x:v>Loin roast / tenderloin</x:v>
      </x:c>
      <x:c r="C6" s="242" t="n">
        <x:v>12</x:v>
      </x:c>
      <x:c r="D6" s="243" t="n">
        <x:v>9</x:v>
      </x:c>
      <x:c r="E6" s="243" t="n">
        <x:v>5.5</x:v>
      </x:c>
      <x:c r="F6" s="180" t="n">
        <x:f>D6-E6</x:f>
        <x:v>3.5</x:v>
      </x:c>
      <x:c r="G6" s="170" t="n">
        <x:f>C6*D6</x:f>
        <x:v>108</x:v>
      </x:c>
    </x:row>
    <x:row r="7" ht="46" customHeight="1">
      <x:c r="A7" s="58" t="str">
        <x:v>Shoulder, butt and picnic</x:v>
      </x:c>
      <x:c r="B7" s="162" t="str">
        <x:v>Shoulder, Boston butt / picnic</x:v>
      </x:c>
      <x:c r="C7" s="242" t="n">
        <x:v>22</x:v>
      </x:c>
      <x:c r="D7" s="243" t="n">
        <x:v>6.5</x:v>
      </x:c>
      <x:c r="E7" s="243" t="n">
        <x:v>3</x:v>
      </x:c>
      <x:c r="F7" s="180" t="n">
        <x:f>D7-E7</x:f>
        <x:v>3.5</x:v>
      </x:c>
      <x:c r="G7" s="170" t="n">
        <x:f>C7*D7</x:f>
        <x:v>143</x:v>
      </x:c>
    </x:row>
    <x:row r="8" ht="46" customHeight="1">
      <x:c r="A8" s="58" t="str">
        <x:v>Ribs</x:v>
      </x:c>
      <x:c r="B8" s="162" t="str">
        <x:v>Spareribs, backribs / country-style ribs</x:v>
      </x:c>
      <x:c r="C8" s="242" t="n">
        <x:v>10</x:v>
      </x:c>
      <x:c r="D8" s="243" t="n">
        <x:v>7</x:v>
      </x:c>
      <x:c r="E8" s="243" t="n">
        <x:v>4</x:v>
      </x:c>
      <x:c r="F8" s="180" t="n">
        <x:f>D8-E8</x:f>
        <x:v>3</x:v>
      </x:c>
      <x:c r="G8" s="170" t="n">
        <x:f>C8*D8</x:f>
        <x:v>70</x:v>
      </x:c>
    </x:row>
    <x:row r="9" ht="46" customHeight="1">
      <x:c r="A9" s="58" t="str">
        <x:v>Ham</x:v>
      </x:c>
      <x:c r="B9" s="162" t="str">
        <x:v>All Ham / smoked or fresh ham</x:v>
      </x:c>
      <x:c r="C9" s="242" t="n">
        <x:v>25</x:v>
      </x:c>
      <x:c r="D9" s="243" t="n">
        <x:v>7.5</x:v>
      </x:c>
      <x:c r="E9" s="243" t="n">
        <x:v>4.5</x:v>
      </x:c>
      <x:c r="F9" s="180" t="n">
        <x:f>D9-E9</x:f>
        <x:v>3</x:v>
      </x:c>
      <x:c r="G9" s="170" t="n">
        <x:f>C9*D9</x:f>
        <x:v>187.5</x:v>
      </x:c>
    </x:row>
    <x:row r="10" ht="46" customHeight="1">
      <x:c r="A10" s="58" t="str">
        <x:v>Bacon and side pork</x:v>
      </x:c>
      <x:c r="B10" s="162" t="str">
        <x:v>Sliced bacon / fresh side pork</x:v>
      </x:c>
      <x:c r="C10" s="242" t="n">
        <x:v>18</x:v>
      </x:c>
      <x:c r="D10" s="243" t="n">
        <x:v>9</x:v>
      </x:c>
      <x:c r="E10" s="243" t="n">
        <x:v>6.5</x:v>
      </x:c>
      <x:c r="F10" s="180" t="n">
        <x:f>D10-E10</x:f>
        <x:v>2.5</x:v>
      </x:c>
      <x:c r="G10" s="170" t="n">
        <x:f>C10*D10</x:f>
        <x:v>162</x:v>
      </x:c>
    </x:row>
    <x:row r="11" ht="46" customHeight="1">
      <x:c r="A11" s="58" t="str">
        <x:v>Ground pork and sausage</x:v>
      </x:c>
      <x:c r="B11" s="162" t="str">
        <x:v>Ground pork / breakfast sausage</x:v>
      </x:c>
      <x:c r="C11" s="242" t="n">
        <x:v>12</x:v>
      </x:c>
      <x:c r="D11" s="243" t="n">
        <x:v>6.5</x:v>
      </x:c>
      <x:c r="E11" s="243" t="n">
        <x:v>5</x:v>
      </x:c>
      <x:c r="F11" s="180" t="n">
        <x:f>D11-E11</x:f>
        <x:v>1.5</x:v>
      </x:c>
      <x:c r="G11" s="170" t="n">
        <x:f>C11*D11</x:f>
        <x:v>78</x:v>
      </x:c>
    </x:row>
    <x:row r="12" ht="46" customHeight="1">
      <x:c r="A12" s="58" t="str">
        <x:v>Other pork and variety products</x:v>
      </x:c>
      <x:c r="B12" s="162" t="str">
        <x:v>Other pork: roasts, steaks, ribs or variety products</x:v>
      </x:c>
      <x:c r="C12" s="242" t="n">
        <x:v>2.2</x:v>
      </x:c>
      <x:c r="D12" s="243" t="n">
        <x:v>4</x:v>
      </x:c>
      <x:c r="E12" s="243" t="n">
        <x:v>3.5</x:v>
      </x:c>
      <x:c r="F12" s="180" t="n">
        <x:f>D12-E12</x:f>
        <x:v>0.5</x:v>
      </x:c>
      <x:c r="G12" s="170" t="n">
        <x:f>C12*D12</x:f>
        <x:v>8.8</x:v>
      </x:c>
    </x:row>
    <x:row r="13">
      <x:c r="A13" s="58" t="str"/>
      <x:c r="B13" s="58"/>
      <x:c r="C13" s="220"/>
      <x:c r="D13" s="221"/>
      <x:c r="E13" s="221"/>
      <x:c r="F13" s="221"/>
      <x:c r="G13" s="222"/>
    </x:row>
    <x:row r="14">
      <x:c r="A14" s="223" t="str">
        <x:v>TOTAL / WEIGHTED AVERAGE</x:v>
      </x:c>
      <x:c r="B14" s="223" t="str"/>
      <x:c r="C14" s="224" t="n">
        <x:f>SUM(C5:C12)</x:f>
        <x:v>146.2</x:v>
      </x:c>
      <x:c r="D14" s="225" t="n">
        <x:f>IFERROR(G14/C14,0)</x:f>
        <x:v>7.7961696306429555</x:v>
      </x:c>
      <x:c r="E14" s="225" t="n">
        <x:f>IFERROR(SUMPRODUCT(C5:C12,E5:E12)/C14,0)</x:f>
        <x:v>4.5943912448700415</x:v>
      </x:c>
      <x:c r="F14" s="225" t="n">
        <x:f>D14-E14</x:f>
        <x:v>3.201778385772914</x:v>
      </x:c>
      <x:c r="G14" s="226" t="n">
        <x:f>SUM(G5:G12)</x:f>
        <x:v>1139.8</x:v>
      </x:c>
    </x:row>
    <x:row r="15">
      <x:c r="A15" s="167"/>
      <x:c r="B15" s="167"/>
      <x:c r="C15" s="167"/>
      <x:c r="D15" s="167"/>
      <x:c r="E15" s="167"/>
      <x:c r="F15" s="167"/>
      <x:c r="G15" s="167"/>
    </x:row>
    <x:row r="16" ht="25" customHeight="1">
      <x:c r="A16" s="27" t="str">
        <x:v>WHOLE-CARCASS AND MARKET VALUE CHECK</x:v>
      </x:c>
      <x:c r="B16" s="28" t="str"/>
      <x:c r="C16" s="28" t="str"/>
      <x:c r="D16" s="28" t="str"/>
      <x:c r="E16" s="29" t="str"/>
      <x:c r="F16" s="167"/>
      <x:c r="G16" s="167"/>
    </x:row>
    <x:row r="17">
      <x:c r="A17" s="57" t="str">
        <x:v>Target revenue from main calculator</x:v>
      </x:c>
      <x:c r="B17" s="57" t="str"/>
      <x:c r="C17" s="57" t="str"/>
      <x:c r="D17" s="57" t="str"/>
      <x:c r="E17" s="170" t="n">
        <x:f>'Pork Pricing Calculator'!B42</x:f>
        <x:v>1042.92</x:v>
      </x:c>
      <x:c r="F17" s="167"/>
      <x:c r="G17" s="167"/>
    </x:row>
    <x:row r="18">
      <x:c r="A18" s="58" t="str">
        <x:v>Expected revenue from your cut prices</x:v>
      </x:c>
      <x:c r="B18" s="58" t="str"/>
      <x:c r="C18" s="58" t="str"/>
      <x:c r="D18" s="58" t="str"/>
      <x:c r="E18" s="170" t="n">
        <x:f>G14</x:f>
        <x:v>1139.8</x:v>
      </x:c>
      <x:c r="F18" s="167"/>
      <x:c r="G18" s="167"/>
    </x:row>
    <x:row r="19">
      <x:c r="A19" s="227" t="str">
        <x:v>Revenue difference from target — aim for $0 or above</x:v>
      </x:c>
      <x:c r="B19" s="227" t="str"/>
      <x:c r="C19" s="227" t="str"/>
      <x:c r="D19" s="227" t="str"/>
      <x:c r="E19" s="228" t="n">
        <x:f>E18-E17</x:f>
        <x:v>96.87999999999988</x:v>
      </x:c>
      <x:c r="F19" s="167"/>
      <x:c r="G19" s="167"/>
    </x:row>
    <x:row r="20">
      <x:c r="A20" s="58" t="str">
        <x:v>Weighted average of your cut prices</x:v>
      </x:c>
      <x:c r="B20" s="58" t="str"/>
      <x:c r="C20" s="58" t="str"/>
      <x:c r="D20" s="58" t="str"/>
      <x:c r="E20" s="180" t="n">
        <x:f>D14</x:f>
        <x:v>7.7961696306429555</x:v>
      </x:c>
      <x:c r="F20" s="167"/>
      <x:c r="G20" s="167"/>
    </x:row>
    <x:row r="21">
      <x:c r="A21" s="58" t="str">
        <x:v>Target average packaged price</x:v>
      </x:c>
      <x:c r="B21" s="58" t="str"/>
      <x:c r="C21" s="58" t="str"/>
      <x:c r="D21" s="58" t="str"/>
      <x:c r="E21" s="180" t="n">
        <x:f>'Pork Pricing Calculator'!B45</x:f>
        <x:v>6.990830115830116</x:v>
      </x:c>
      <x:c r="F21" s="167"/>
      <x:c r="G21" s="167"/>
    </x:row>
    <x:row r="22">
      <x:c r="A22" s="227" t="str">
        <x:v>Difference per packaged lb. — aim for $0 or above</x:v>
      </x:c>
      <x:c r="B22" s="227" t="str"/>
      <x:c r="C22" s="227" t="str"/>
      <x:c r="D22" s="227" t="str"/>
      <x:c r="E22" s="229" t="n">
        <x:f>E20-E21</x:f>
        <x:v>0.8053395148128395</x:v>
      </x:c>
      <x:c r="F22" s="167"/>
      <x:c r="G22" s="167"/>
    </x:row>
    <x:row r="23">
      <x:c r="A23" s="58" t="str">
        <x:v>Market value of the entered product mix</x:v>
      </x:c>
      <x:c r="B23" s="58" t="str"/>
      <x:c r="C23" s="58" t="str"/>
      <x:c r="D23" s="58" t="str"/>
      <x:c r="E23" s="170" t="n">
        <x:f>SUMPRODUCT(C5:C12,E5:E12)</x:f>
        <x:v>671.7</x:v>
      </x:c>
      <x:c r="F23" s="167"/>
      <x:c r="G23" s="167"/>
    </x:row>
    <x:row r="24">
      <x:c r="A24" s="238" t="str">
        <x:v>Your expected revenue above/below market mix</x:v>
      </x:c>
      <x:c r="B24" s="59" t="str"/>
      <x:c r="C24" s="59" t="str"/>
      <x:c r="D24" s="59" t="str"/>
      <x:c r="E24" s="170" t="n">
        <x:f>E18-E23</x:f>
        <x:v>468.0999999999999</x:v>
      </x:c>
      <x:c r="F24" s="167"/>
      <x:c r="G24" s="167"/>
    </x:row>
    <x:row r="25">
      <x:c r="A25" s="167"/>
      <x:c r="B25" s="167"/>
      <x:c r="C25" s="167"/>
      <x:c r="D25" s="167"/>
      <x:c r="E25" s="167"/>
      <x:c r="F25" s="167"/>
      <x:c r="G25" s="167"/>
    </x:row>
    <x:row r="26" ht="34" customHeight="1">
      <x:c r="A26" s="148" t="str">
        <x:v>Market prices are reference points, not required selling prices. Annual cut-price resources are listed on the Instructions &amp; Sources tab. Compare like products and use a consistent report period each year.</x:v>
      </x:c>
      <x:c r="B26" s="148"/>
      <x:c r="C26" s="148"/>
      <x:c r="D26" s="148"/>
      <x:c r="E26" s="148"/>
      <x:c r="F26" s="148"/>
      <x:c r="G26" s="148"/>
    </x:row>
    <x:row r="27">
      <x:c r="A27" s="167"/>
      <x:c r="B27" s="167"/>
      <x:c r="C27" s="167"/>
      <x:c r="D27" s="167"/>
      <x:c r="E27" s="167"/>
      <x:c r="F27" s="167"/>
      <x:c r="G27" s="167"/>
    </x:row>
    <x:row r="28" ht="25" customHeight="1">
      <x:c r="A28" s="27" t="str">
        <x:v>FRESH VS. SMOKED VALUE COMPARISON</x:v>
      </x:c>
      <x:c r="B28" s="28"/>
      <x:c r="C28" s="28"/>
      <x:c r="D28" s="28"/>
      <x:c r="E28" s="28"/>
      <x:c r="F28" s="28"/>
      <x:c r="G28" s="29"/>
    </x:row>
    <x:row r="29" ht="25" customHeight="1">
      <x:c r="A29" s="27" t="str">
        <x:v>Base cut</x:v>
      </x:c>
      <x:c r="B29" s="28" t="str">
        <x:v>Fresh product</x:v>
      </x:c>
      <x:c r="C29" s="28" t="str">
        <x:v>Smoked or cured product</x:v>
      </x:c>
      <x:c r="D29" s="28" t="str">
        <x:v>Fresh price/lb.</x:v>
      </x:c>
      <x:c r="E29" s="28" t="str">
        <x:v>Smoked price/lb.</x:v>
      </x:c>
      <x:c r="F29" s="28" t="str">
        <x:v>Added processing cost/lb.</x:v>
      </x:c>
      <x:c r="G29" s="29" t="str">
        <x:v>Net premium after processing/lb.</x:v>
      </x:c>
    </x:row>
    <x:row r="30" ht="40" customHeight="1">
      <x:c r="A30" s="162" t="str">
        <x:v>Loin</x:v>
      </x:c>
      <x:c r="B30" s="162" t="str">
        <x:v>Fresh pork chops</x:v>
      </x:c>
      <x:c r="C30" s="162" t="str">
        <x:v>Smoked pork chops</x:v>
      </x:c>
      <x:c r="D30" s="243" t="n">
        <x:v>8.5</x:v>
      </x:c>
      <x:c r="E30" s="243" t="n">
        <x:v>10.5</x:v>
      </x:c>
      <x:c r="F30" s="243" t="n">
        <x:v>1.5</x:v>
      </x:c>
      <x:c r="G30" s="180" t="n">
        <x:f>E30-D30-F30</x:f>
        <x:v>0.5</x:v>
      </x:c>
    </x:row>
    <x:row r="31" ht="40" customHeight="1">
      <x:c r="A31" s="162" t="str">
        <x:v>Ham</x:v>
      </x:c>
      <x:c r="B31" s="162" t="str">
        <x:v>Fresh ham</x:v>
      </x:c>
      <x:c r="C31" s="162" t="str">
        <x:v>Smoked or cured ham</x:v>
      </x:c>
      <x:c r="D31" s="243" t="n">
        <x:v>6.5</x:v>
      </x:c>
      <x:c r="E31" s="243" t="n">
        <x:v>8.5</x:v>
      </x:c>
      <x:c r="F31" s="243" t="n">
        <x:v>1.25</x:v>
      </x:c>
      <x:c r="G31" s="180" t="n">
        <x:f>E31-D31-F31</x:f>
        <x:v>0.75</x:v>
      </x:c>
    </x:row>
    <x:row r="32" ht="40" customHeight="1">
      <x:c r="A32" s="162" t="str">
        <x:v>Belly</x:v>
      </x:c>
      <x:c r="B32" s="162" t="str">
        <x:v>Fresh pork belly</x:v>
      </x:c>
      <x:c r="C32" s="162" t="str">
        <x:v>Bacon</x:v>
      </x:c>
      <x:c r="D32" s="243" t="n">
        <x:v>7</x:v>
      </x:c>
      <x:c r="E32" s="243" t="n">
        <x:v>9</x:v>
      </x:c>
      <x:c r="F32" s="243" t="n">
        <x:v>1.75</x:v>
      </x:c>
      <x:c r="G32" s="180" t="n">
        <x:f>E32-D32-F32</x:f>
        <x:v>0.25</x:v>
      </x:c>
    </x:row>
    <x:row r="33" ht="40" customHeight="1">
      <x:c r="A33" s="162" t="str">
        <x:v>Shoulder</x:v>
      </x:c>
      <x:c r="B33" s="162" t="str">
        <x:v>Fresh shoulder or butt</x:v>
      </x:c>
      <x:c r="C33" s="162" t="str">
        <x:v>Smoked shoulder or pulled pork</x:v>
      </x:c>
      <x:c r="D33" s="243" t="n">
        <x:v>6.5</x:v>
      </x:c>
      <x:c r="E33" s="243" t="n">
        <x:v>8</x:v>
      </x:c>
      <x:c r="F33" s="243" t="n">
        <x:v>1.25</x:v>
      </x:c>
      <x:c r="G33" s="180" t="n">
        <x:f>E33-D33-F33</x:f>
        <x:v>0.25</x:v>
      </x:c>
    </x:row>
    <x:row r="34" ht="40" customHeight="1">
      <x:c r="A34" s="162" t="str">
        <x:v>Sausage</x:v>
      </x:c>
      <x:c r="B34" s="162" t="str">
        <x:v>Fresh sausage</x:v>
      </x:c>
      <x:c r="C34" s="162" t="str">
        <x:v>Smoked sausage</x:v>
      </x:c>
      <x:c r="D34" s="243" t="n">
        <x:v>6.5</x:v>
      </x:c>
      <x:c r="E34" s="243" t="n">
        <x:v>8.5</x:v>
      </x:c>
      <x:c r="F34" s="243" t="n">
        <x:v>1.5</x:v>
      </x:c>
      <x:c r="G34" s="180" t="n">
        <x:f>E34-D34-F34</x:f>
        <x:v>0.5</x:v>
      </x:c>
    </x:row>
    <x:row r="35">
      <x:c r="A35" s="167"/>
      <x:c r="B35" s="167"/>
      <x:c r="C35" s="167"/>
      <x:c r="D35" s="167"/>
      <x:c r="E35" s="167"/>
      <x:c r="F35" s="167"/>
      <x:c r="G35" s="167"/>
    </x:row>
    <x:row r="36" ht="34" customHeight="1">
      <x:c r="A36" s="214" t="str">
        <x:v>Net premium after processing = smoked selling price − fresh selling price − added smoking/curing cost. A positive result means the smoked product adds value after processing; a negative result means the price premium does not cover that charge. Enter processing cost per finished pound. If the processor charges by raw or carcass weight, convert the charge to a finished-pound equivalent first.</x:v>
      </x:c>
      <x:c r="B36" s="215"/>
      <x:c r="C36" s="215"/>
      <x:c r="D36" s="215"/>
      <x:c r="E36" s="215"/>
      <x:c r="F36" s="215"/>
      <x:c r="G36" s="216"/>
    </x:row>
    <x:row r="37" ht="34" customHeight="1">
      <x:c r="A37" s="217"/>
      <x:c r="B37" s="218"/>
      <x:c r="C37" s="218"/>
      <x:c r="D37" s="218"/>
      <x:c r="E37" s="218"/>
      <x:c r="F37" s="218"/>
      <x:c r="G37" s="219"/>
    </x:row>
  </x:sheetData>
  <x:sheetProtection password="CEAD" sheet="1" objects="1" scenarios="1" formatCells="1" formatColumns="1" formatRows="1" insertColumns="1" insertRows="1" insertHyperlinks="1" deleteColumns="1" deleteRows="1" sort="1" autoFilter="1" pivotTables="1" selectLockedCells="1" selectUnlockedCells="0"/>
  <x:mergeCells>
    <x:mergeCell ref="A1:G1"/>
    <x:mergeCell ref="A2:G2"/>
    <x:mergeCell ref="A16:E16"/>
    <x:mergeCell ref="A17:D17"/>
    <x:mergeCell ref="A18:D18"/>
    <x:mergeCell ref="A19:D19"/>
    <x:mergeCell ref="A20:D20"/>
    <x:mergeCell ref="A21:D21"/>
    <x:mergeCell ref="A22:D22"/>
    <x:mergeCell ref="A23:D23"/>
    <x:mergeCell ref="A24:D24"/>
    <x:mergeCell ref="A26:G26"/>
    <x:mergeCell ref="A28:G28"/>
    <x:mergeCell ref="A36:G37"/>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34" hidden="0" customWidth="1"/>
    <x:col min="2" max="2" width="15" hidden="0" customWidth="1"/>
    <x:col min="3" max="3" width="15" hidden="0" customWidth="1"/>
    <x:col min="4" max="4" width="34" hidden="0" customWidth="1"/>
    <x:col min="5" max="5" width="15" hidden="0" customWidth="1"/>
    <x:col min="6" max="6" width="15" hidden="0" customWidth="1"/>
  </x:cols>
  <x:sheetData>
    <x:row r="1" ht="38" customHeight="1">
      <x:c r="A1" s="166" t="str">
        <x:v>Individual and Group Feed-Cost Planning</x:v>
      </x:c>
      <x:c r="B1" s="166" t="str">
        <x:v>Individual and Group Feed-Cost Planning</x:v>
      </x:c>
      <x:c r="C1" s="166" t="str">
        <x:v>Individual and Group Feed-Cost Planning</x:v>
      </x:c>
      <x:c r="D1" s="166" t="str">
        <x:v>Individual and Group Feed-Cost Planning</x:v>
      </x:c>
      <x:c r="E1" s="166" t="str">
        <x:v>Individual and Group Feed-Cost Planning</x:v>
      </x:c>
      <x:c r="F1" s="166" t="str">
        <x:v>Individual and Group Feed-Cost Planning</x:v>
      </x:c>
    </x:row>
    <x:row r="2" ht="28" customHeight="1">
      <x:c r="A2" s="130" t="str">
        <x:v>Use the method that matches the records you have, then enter the selected feed cost per pig on the main calculator.</x:v>
      </x:c>
      <x:c r="B2" s="130" t="str">
        <x:v>Use the method that matches the records you have, then enter the selected feed cost per pig on the main calculator.</x:v>
      </x:c>
      <x:c r="C2" s="130" t="str">
        <x:v>Use the method that matches the records you have, then enter the selected feed cost per pig on the main calculator.</x:v>
      </x:c>
      <x:c r="D2" s="130" t="str">
        <x:v>Use the method that matches the records you have, then enter the selected feed cost per pig on the main calculator.</x:v>
      </x:c>
      <x:c r="E2" s="130" t="str">
        <x:v>Use the method that matches the records you have, then enter the selected feed cost per pig on the main calculator.</x:v>
      </x:c>
      <x:c r="F2" s="130" t="str">
        <x:v>Use the method that matches the records you have, then enter the selected feed cost per pig on the main calculator.</x:v>
      </x:c>
    </x:row>
    <x:row r="3">
      <x:c r="A3" s="167"/>
      <x:c r="B3" s="167"/>
      <x:c r="C3" s="167"/>
      <x:c r="D3" s="167"/>
      <x:c r="E3" s="167"/>
      <x:c r="F3" s="167"/>
    </x:row>
    <x:row r="4" ht="25" customHeight="1">
      <x:c r="A4" s="27" t="str">
        <x:v>INDIVIDUAL-PIG ESTIMATE</x:v>
      </x:c>
      <x:c r="B4" s="28"/>
      <x:c r="C4" s="29"/>
      <x:c r="D4" s="27" t="str">
        <x:v>GROUP ESTIMATE</x:v>
      </x:c>
      <x:c r="E4" s="28"/>
      <x:c r="F4" s="29"/>
    </x:row>
    <x:row r="5" ht="25" customHeight="1">
      <x:c r="A5" s="27" t="str">
        <x:v>Individual input or result</x:v>
      </x:c>
      <x:c r="B5" s="28" t="str">
        <x:v>Your Numbers</x:v>
      </x:c>
      <x:c r="C5" s="29" t="str">
        <x:v>Example</x:v>
      </x:c>
      <x:c r="D5" s="27" t="str">
        <x:v>Group input or result</x:v>
      </x:c>
      <x:c r="E5" s="28" t="str">
        <x:v>Your Numbers</x:v>
      </x:c>
      <x:c r="F5" s="29" t="str">
        <x:v>Example</x:v>
      </x:c>
    </x:row>
    <x:row r="6" ht="30" customHeight="1">
      <x:c r="A6" s="57" t="str">
        <x:v>Average feed intake (lb./pig/day)</x:v>
      </x:c>
      <x:c r="B6" s="242" t="n">
        <x:v>5.5</x:v>
      </x:c>
      <x:c r="C6" s="174" t="n">
        <x:v>5.5</x:v>
      </x:c>
      <x:c r="D6" s="57" t="str">
        <x:v>Total feed used by group (lb.)</x:v>
      </x:c>
      <x:c r="E6" s="242" t="n">
        <x:v>3850</x:v>
      </x:c>
      <x:c r="F6" s="174" t="n">
        <x:v>3850</x:v>
      </x:c>
    </x:row>
    <x:row r="7" ht="30" customHeight="1">
      <x:c r="A7" s="58" t="str">
        <x:v>Days in feeder-to-finish period</x:v>
      </x:c>
      <x:c r="B7" s="242" t="n">
        <x:v>70</x:v>
      </x:c>
      <x:c r="C7" s="174" t="n">
        <x:v>70</x:v>
      </x:c>
      <x:c r="D7" s="58" t="str">
        <x:v>Total feed cost for group ($)</x:v>
      </x:c>
      <x:c r="E7" s="241" t="n">
        <x:v>2117.5</x:v>
      </x:c>
      <x:c r="F7" s="169" t="n">
        <x:v>2117.5</x:v>
      </x:c>
    </x:row>
    <x:row r="8" ht="30" customHeight="1">
      <x:c r="A8" s="58" t="str">
        <x:v>Feed cost ($/lb. complete ration)</x:v>
      </x:c>
      <x:c r="B8" s="243" t="n">
        <x:v>0.55</x:v>
      </x:c>
      <x:c r="C8" s="182" t="n">
        <x:v>0.06</x:v>
      </x:c>
      <x:c r="D8" s="58" t="str">
        <x:v>Number of pigs in group</x:v>
      </x:c>
      <x:c r="E8" s="242" t="n">
        <x:v>10</x:v>
      </x:c>
      <x:c r="F8" s="174" t="n">
        <x:v>10</x:v>
      </x:c>
    </x:row>
    <x:row r="9" ht="30" customHeight="1">
      <x:c r="A9" s="58" t="str">
        <x:v>Estimated feed needed per pig (lb.)</x:v>
      </x:c>
      <x:c r="B9" s="177" t="n">
        <x:f>B6*B7</x:f>
        <x:v>385</x:v>
      </x:c>
      <x:c r="C9" s="177" t="n">
        <x:f>C6*C7</x:f>
        <x:v>385</x:v>
      </x:c>
      <x:c r="D9" s="58" t="str">
        <x:v>Estimated feed used per pig (lb.)</x:v>
      </x:c>
      <x:c r="E9" s="177" t="n">
        <x:f>IFERROR(E6/E8,0)</x:f>
        <x:v>385</x:v>
      </x:c>
      <x:c r="F9" s="177" t="n">
        <x:f>IFERROR(F6/F8,0)</x:f>
        <x:v>385</x:v>
      </x:c>
    </x:row>
    <x:row r="10" ht="30" customHeight="1">
      <x:c r="A10" s="238" t="str">
        <x:v>Estimated feed cost per pig</x:v>
      </x:c>
      <x:c r="B10" s="170" t="n">
        <x:f>B9*B8</x:f>
        <x:v>211.75000000000003</x:v>
      </x:c>
      <x:c r="C10" s="170" t="n">
        <x:f>C9*C8</x:f>
        <x:v>23.099999999999998</x:v>
      </x:c>
      <x:c r="D10" s="238" t="str">
        <x:v>Estimated feed cost per pig</x:v>
      </x:c>
      <x:c r="E10" s="170" t="n">
        <x:f>IFERROR(E7/E8,0)</x:f>
        <x:v>211.75</x:v>
      </x:c>
      <x:c r="F10" s="170" t="n">
        <x:f>IFERROR(F7/F8,0)</x:f>
        <x:v>211.75</x:v>
      </x:c>
    </x:row>
    <x:row r="11">
      <x:c r="A11" s="167"/>
      <x:c r="B11" s="167"/>
      <x:c r="C11" s="167"/>
      <x:c r="D11" s="167"/>
      <x:c r="E11" s="167"/>
      <x:c r="F11" s="167"/>
    </x:row>
    <x:row r="12" ht="25" customHeight="1">
      <x:c r="A12" s="27" t="str">
        <x:v>COMPARISON</x:v>
      </x:c>
      <x:c r="B12" s="29" t="str">
        <x:v>Calculated amount</x:v>
      </x:c>
      <x:c r="C12" s="167"/>
      <x:c r="D12" s="167"/>
      <x:c r="E12" s="167"/>
      <x:c r="F12" s="167"/>
    </x:row>
    <x:row r="13">
      <x:c r="A13" s="57" t="str">
        <x:v>Individual estimate — feed cost per pig</x:v>
      </x:c>
      <x:c r="B13" s="170" t="n">
        <x:f>B10</x:f>
        <x:v>211.75000000000003</x:v>
      </x:c>
      <x:c r="C13" s="167"/>
      <x:c r="D13" s="167"/>
      <x:c r="E13" s="167"/>
      <x:c r="F13" s="167"/>
    </x:row>
    <x:row r="14">
      <x:c r="A14" s="58" t="str">
        <x:v>Group estimate — feed cost per pig</x:v>
      </x:c>
      <x:c r="B14" s="170" t="n">
        <x:f>E10</x:f>
        <x:v>211.75</x:v>
      </x:c>
      <x:c r="C14" s="167"/>
      <x:c r="D14" s="167"/>
      <x:c r="E14" s="167"/>
      <x:c r="F14" s="167"/>
    </x:row>
    <x:row r="15">
      <x:c r="A15" s="238" t="str">
        <x:v>Difference between methods</x:v>
      </x:c>
      <x:c r="B15" s="170" t="n">
        <x:f>B13-B14</x:f>
        <x:v>2.842170943040401e-14</x:v>
      </x:c>
      <x:c r="C15" s="167"/>
      <x:c r="D15" s="167"/>
      <x:c r="E15" s="167"/>
      <x:c r="F15" s="167"/>
    </x:row>
    <x:row r="16">
      <x:c r="A16" s="167"/>
      <x:c r="B16" s="167"/>
      <x:c r="C16" s="167"/>
      <x:c r="D16" s="167"/>
      <x:c r="E16" s="167"/>
      <x:c r="F16" s="167"/>
    </x:row>
    <x:row r="17" ht="40" customHeight="1">
      <x:c r="A17" s="126" t="str">
        <x:v>Use the individual method when intake, days and ration price are known. Use the group method when total feed and total feed cost are known. Enter the most reliable calculated cost per pig on row 6 of the Pork Pricing Calculator.</x:v>
      </x:c>
      <x:c r="B17" s="126"/>
      <x:c r="C17" s="126"/>
      <x:c r="D17" s="126"/>
      <x:c r="E17" s="126"/>
      <x:c r="F17" s="126"/>
    </x:row>
    <x:row r="18">
      <x:c r="A18" s="167"/>
      <x:c r="B18" s="167"/>
      <x:c r="C18" s="167"/>
      <x:c r="D18" s="167"/>
      <x:c r="E18" s="167"/>
      <x:c r="F18" s="167"/>
    </x:row>
    <x:row r="19">
      <x:c r="A19" s="148" t="str">
        <x:v>MSU Extension Bulletin E-3506 provides production-model context; the feed values shown here are planning examples, not current price recommendations.</x:v>
      </x:c>
      <x:c r="B19" s="148"/>
      <x:c r="C19" s="148"/>
      <x:c r="D19" s="148"/>
      <x:c r="E19" s="148"/>
      <x:c r="F19" s="148"/>
    </x:row>
  </x:sheetData>
  <x:sheetProtection password="CEAD" sheet="1" objects="1" scenarios="1" formatCells="1" formatColumns="1" formatRows="1" insertColumns="1" insertRows="1" insertHyperlinks="1" deleteColumns="1" deleteRows="1" sort="1" autoFilter="1" pivotTables="1" selectLockedCells="1" selectUnlockedCells="0"/>
  <x:mergeCells>
    <x:mergeCell ref="A1:F1"/>
    <x:mergeCell ref="A2:F2"/>
    <x:mergeCell ref="A4:C4"/>
    <x:mergeCell ref="D4:F4"/>
    <x:mergeCell ref="A17:F17"/>
    <x:mergeCell ref="A19:F19"/>
  </x:mergeCells>
  <x:pageMargins left="0.7" right="0.7" top="0.75" bottom="0.75" header="0.3" footer="0.3"/>
</x:worksheet>
</file>